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zimuth.invest.bg\Desktop\"/>
    </mc:Choice>
  </mc:AlternateContent>
  <bookViews>
    <workbookView xWindow="0" yWindow="0" windowWidth="19200" windowHeight="7120"/>
  </bookViews>
  <sheets>
    <sheet name="СМР_б.ред 5" sheetId="3" r:id="rId1"/>
    <sheet name="Остойностен списък_б.ред 4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9" i="2" l="1"/>
  <c r="I50" i="2"/>
  <c r="I90" i="2"/>
  <c r="H85" i="2"/>
  <c r="G85" i="2"/>
  <c r="G14" i="3" l="1"/>
  <c r="H14" i="3" s="1"/>
  <c r="G15" i="3" l="1"/>
  <c r="H15" i="3" s="1"/>
  <c r="F13" i="3"/>
  <c r="G13" i="3" s="1"/>
  <c r="H13" i="3" s="1"/>
  <c r="F12" i="3"/>
  <c r="G12" i="3" s="1"/>
  <c r="G98" i="2"/>
  <c r="H98" i="2" s="1"/>
  <c r="G97" i="2"/>
  <c r="H97" i="2" s="1"/>
  <c r="G96" i="2"/>
  <c r="H96" i="2" s="1"/>
  <c r="G95" i="2"/>
  <c r="H95" i="2" s="1"/>
  <c r="G94" i="2"/>
  <c r="H94" i="2" s="1"/>
  <c r="G93" i="2"/>
  <c r="H93" i="2" s="1"/>
  <c r="G92" i="2"/>
  <c r="H92" i="2" s="1"/>
  <c r="G91" i="2"/>
  <c r="H91" i="2" s="1"/>
  <c r="G89" i="2"/>
  <c r="H89" i="2" s="1"/>
  <c r="G88" i="2"/>
  <c r="H88" i="2" s="1"/>
  <c r="G87" i="2"/>
  <c r="H87" i="2" s="1"/>
  <c r="G86" i="2"/>
  <c r="H86" i="2" s="1"/>
  <c r="H84" i="2"/>
  <c r="G84" i="2"/>
  <c r="H83" i="2"/>
  <c r="G83" i="2"/>
  <c r="G82" i="2"/>
  <c r="H82" i="2" s="1"/>
  <c r="G81" i="2"/>
  <c r="H81" i="2" s="1"/>
  <c r="G80" i="2"/>
  <c r="H80" i="2" s="1"/>
  <c r="G79" i="2"/>
  <c r="H79" i="2" s="1"/>
  <c r="G78" i="2"/>
  <c r="H78" i="2" s="1"/>
  <c r="G77" i="2"/>
  <c r="H77" i="2" s="1"/>
  <c r="G76" i="2"/>
  <c r="H76" i="2" s="1"/>
  <c r="G75" i="2"/>
  <c r="H75" i="2" s="1"/>
  <c r="G74" i="2"/>
  <c r="H74" i="2" s="1"/>
  <c r="G73" i="2"/>
  <c r="H73" i="2" s="1"/>
  <c r="G72" i="2"/>
  <c r="H72" i="2" s="1"/>
  <c r="G71" i="2"/>
  <c r="H71" i="2" s="1"/>
  <c r="G70" i="2"/>
  <c r="H70" i="2" s="1"/>
  <c r="G69" i="2"/>
  <c r="H69" i="2" s="1"/>
  <c r="H68" i="2"/>
  <c r="G68" i="2"/>
  <c r="G67" i="2"/>
  <c r="H67" i="2" s="1"/>
  <c r="E66" i="2"/>
  <c r="G66" i="2" s="1"/>
  <c r="H66" i="2" s="1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G56" i="2"/>
  <c r="H56" i="2" s="1"/>
  <c r="G55" i="2"/>
  <c r="H55" i="2" s="1"/>
  <c r="G54" i="2"/>
  <c r="H54" i="2" s="1"/>
  <c r="G53" i="2"/>
  <c r="H53" i="2" s="1"/>
  <c r="G52" i="2"/>
  <c r="H52" i="2" s="1"/>
  <c r="G51" i="2"/>
  <c r="H51" i="2" s="1"/>
  <c r="G49" i="2"/>
  <c r="H49" i="2" s="1"/>
  <c r="G48" i="2"/>
  <c r="H48" i="2" s="1"/>
  <c r="G47" i="2"/>
  <c r="H47" i="2" s="1"/>
  <c r="G46" i="2"/>
  <c r="H46" i="2" s="1"/>
  <c r="H45" i="2"/>
  <c r="G45" i="2"/>
  <c r="G44" i="2"/>
  <c r="H44" i="2" s="1"/>
  <c r="H43" i="2"/>
  <c r="G43" i="2"/>
  <c r="G42" i="2"/>
  <c r="H42" i="2" s="1"/>
  <c r="G41" i="2"/>
  <c r="H41" i="2" s="1"/>
  <c r="F40" i="2"/>
  <c r="G40" i="2" s="1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8" i="3" l="1"/>
  <c r="H12" i="3"/>
  <c r="H18" i="3" s="1"/>
  <c r="H101" i="2"/>
  <c r="G101" i="2"/>
</calcChain>
</file>

<file path=xl/sharedStrings.xml><?xml version="1.0" encoding="utf-8"?>
<sst xmlns="http://schemas.openxmlformats.org/spreadsheetml/2006/main" count="300" uniqueCount="163">
  <si>
    <t>№ по ред</t>
  </si>
  <si>
    <t>Единица мярка</t>
  </si>
  <si>
    <t>Количество</t>
  </si>
  <si>
    <t>Общо с ДДС (лева)</t>
  </si>
  <si>
    <t>Единична цена без ДДС (лева)</t>
  </si>
  <si>
    <t>Общо без ДДС (лева)</t>
  </si>
  <si>
    <t>Наименование на оборудване</t>
  </si>
  <si>
    <t>Общо разходи за оборудване</t>
  </si>
  <si>
    <t>Разходи за закупуване на оборудване/софтуер</t>
  </si>
  <si>
    <r>
      <t xml:space="preserve">Източник за формиране на единична цена </t>
    </r>
    <r>
      <rPr>
        <b/>
        <i/>
        <sz val="10"/>
        <color theme="1"/>
        <rFont val="Arial"/>
        <family val="2"/>
        <charset val="204"/>
      </rPr>
      <t>на вид оборудване/софтуер</t>
    </r>
    <r>
      <rPr>
        <b/>
        <sz val="10"/>
        <color theme="1"/>
        <rFont val="Arial"/>
        <family val="2"/>
        <charset val="204"/>
      </rPr>
      <t>**</t>
    </r>
  </si>
  <si>
    <r>
      <t>Приложение 4 - Остойностен списък с оборудване/софтуер</t>
    </r>
    <r>
      <rPr>
        <b/>
        <sz val="12"/>
        <rFont val="Times New Roman"/>
        <family val="1"/>
        <charset val="204"/>
      </rPr>
      <t>*</t>
    </r>
  </si>
  <si>
    <t xml:space="preserve">* Приложение 4 Остойностен списък с оборудване се попълва и прикачва в ИСУН 2020 във файл формат Excel.
** В колона "Източник за формиране на единична цена на вид оборудване" се посочват подходящи източници на информация, въз основа на които са определени планираните стойности на разходите -  номер и дата на оферта/и и/или проучвания в интернет (хиперлинкове към съответните интернет базирани източници). 
*** При добавяне на допълнителни редове в Приложение 4 - Остойностен списък с оборудване, ще бъде необходимо да се променят заложените формули в Приложение 4 и да се създадат нови формули, по аналог на зададените в образеца.  </t>
  </si>
  <si>
    <t xml:space="preserve">Наименование на проектното предложение: ЦК БЛУ КРИСТАЛ / процедура BG16RFPR002-1.014 </t>
  </si>
  <si>
    <t>Кандидат: Институт по Океанология - БАН</t>
  </si>
  <si>
    <t>24-метров научноизследователски кораб</t>
  </si>
  <si>
    <t>бр</t>
  </si>
  <si>
    <t>пазарно проучване</t>
  </si>
  <si>
    <t>оферта</t>
  </si>
  <si>
    <t>***</t>
  </si>
  <si>
    <t>База данни /Лиценз за Oracle</t>
  </si>
  <si>
    <t>Обучение за работа с ArcGIS</t>
  </si>
  <si>
    <t>ГИС софтуер</t>
  </si>
  <si>
    <t>Монитори</t>
  </si>
  <si>
    <t>Стационарни работни станции</t>
  </si>
  <si>
    <t xml:space="preserve">Преносими компютри </t>
  </si>
  <si>
    <t>Цветно лазерно мултифункционално устройство</t>
  </si>
  <si>
    <t>Комуникационно оборудване</t>
  </si>
  <si>
    <t>Сървър за извършване на симулации</t>
  </si>
  <si>
    <t>Статистически софтуер</t>
  </si>
  <si>
    <t>https://www.oracle.com/a/ocom/docs/corporate/pricing/technology-price-list-070617.pdf</t>
  </si>
  <si>
    <t>https://pcshop.bg/monitori-displei/vsichki-monitori/samsung-32bg700-32-odyssey-g7-smart-ips-144-hz-1-ms-gtg-3840x2160-350-cdm2-10001-contrast-hdr-400-ey</t>
  </si>
  <si>
    <t>https://pcshop.bg/kompyutri-laptopi/nastolni-kompyutri/vsichki-nastolni-kompyutri/dell-xps-8960-tower-intel-core-i714700-20-core-28-threads-21-ghzto-53ghz-16gb-2x8gb-ddr5-5600mts-1tb</t>
  </si>
  <si>
    <t>https://pcshop.bg/kompyutri-laptopi/laptopi/laptopi-nai-razlichni-modeli/dell-precision-3591-intel-core-ultra-7-155h-vpro-24mb-cache-16c-up-to-48-ghz-156-fhd-1920x1080-400-n</t>
  </si>
  <si>
    <t>https://pcshop.bg/printeri/vsichki-printeri/tzvetni-lazerni-printeri/hp-color-laserjet-pro-mfp-4302fdw-2</t>
  </si>
  <si>
    <t>https://hp.it-shop.bg/product7080/T3U55A-HP-Color-LaserJet-Enterprise-M776dn-mfp-HP-cveten-lazeren-printer-kopir-skener-faks-opciya-.html</t>
  </si>
  <si>
    <t>https://pcshop.bg/ups-mrezhovi-produkti/mrezhovi-produkti/aksespoint/cisco-meraki-mr46e-wifi-6-indoor-ap-w-external-antenna-connectors</t>
  </si>
  <si>
    <t>Радио управляема лодка за вземане на сондажен материал + сонар</t>
  </si>
  <si>
    <t>Сигнал-генератор</t>
  </si>
  <si>
    <t>Станция за запояване</t>
  </si>
  <si>
    <t>Станция за запояване с горещ въздух</t>
  </si>
  <si>
    <t xml:space="preserve">Станция за разпояване </t>
  </si>
  <si>
    <t>USB цифров микроскоп</t>
  </si>
  <si>
    <t>Лабораторно захранване</t>
  </si>
  <si>
    <t>Мултимер</t>
  </si>
  <si>
    <t>Софтуер - CAD</t>
  </si>
  <si>
    <t>PCB 3D printer/CNC фреза</t>
  </si>
  <si>
    <t>Апарат за IR хроматография</t>
  </si>
  <si>
    <t>Система за екстракция</t>
  </si>
  <si>
    <t>Индустриален дрон</t>
  </si>
  <si>
    <t>Осцилоскоп</t>
  </si>
  <si>
    <t>oферта</t>
  </si>
  <si>
    <t>https://vikiwat.com/tsifrov-ostsiloskop-sds1202-200-mhz-1-gsa-s-2-kanalen-10-kpts</t>
  </si>
  <si>
    <t>https://vikiwat.com/product/19966/funktsionalen-generator-afg-2025-tsifrov-dds-ot-0-1-hz-do-25-mhz.html</t>
  </si>
  <si>
    <t>https://vikiwat.com/stantsia-za-zapoyavane-sp-90b-230vac-90w-lcd-solder-peak</t>
  </si>
  <si>
    <t>https://vikiwat.com/stantsia-za-goresht-vazduh-sp-1011dlr-320w-160-480degc-solder-peak-155537</t>
  </si>
  <si>
    <t>https://elimex.bg/product/63954-stantsiya-razpoyavane-i-spoyavane-zd-8917b</t>
  </si>
  <si>
    <t>https://etop.bg/%D0%9C%D0%B8%D0%BA%D1%80%D0%BE%D1%81%D0%BA%D0%BE%D0%BF-Andonstar-AD209</t>
  </si>
  <si>
    <t>https://vikiwat.com/laboratorno-zahranvane-impulsno-sps-3610-1-kanala-10a-36vdc</t>
  </si>
  <si>
    <t>https://vikiwat.com/multitset-38xr-tsifrov-lcd-vdc-vac-adc-aac-ohm-f-hz-degc-beha-amprobe</t>
  </si>
  <si>
    <t>https://www.labcenter.com/pricing/comm/</t>
  </si>
  <si>
    <t>https://www.voltera.io/v-one</t>
  </si>
  <si>
    <t>3D принтер за изработка на прототипи</t>
  </si>
  <si>
    <t xml:space="preserve">3D Скенер за дигитализация </t>
  </si>
  <si>
    <t>Очила с добавена реалност- комплект</t>
  </si>
  <si>
    <t>Монитори /по два на работна станция</t>
  </si>
  <si>
    <t>Таблет</t>
  </si>
  <si>
    <t>https://pcshop.bg/smart/tableti/vsichki-tableti/apple-109inch-ipad-10th-wifi-256gb-blue</t>
  </si>
  <si>
    <t>Дигитална лаборатория за изследване на водата Model Y729108</t>
  </si>
  <si>
    <t>Thermo Scientific™ Orion Star™ A329 pH/ISE/Conductivity/Dissolved Oxygen Portable Multiparameter Meter</t>
  </si>
  <si>
    <t>Digital multiparameter water quality analysis MPG-6099 for RiverLakes</t>
  </si>
  <si>
    <t>Многопараметричен анализатор на качеството на водата за онлайн непрекъснат мониторинг на вода PH ORP TDS DO  свободен хлор</t>
  </si>
  <si>
    <t>Apure Water Quality Monitoring Buoy Multiple parametres for River water quality measurement</t>
  </si>
  <si>
    <t>Моторна лодка</t>
  </si>
  <si>
    <t>Колесар</t>
  </si>
  <si>
    <t>Радиоуправляема лодка за вземане на сондажен материал+сонар</t>
  </si>
  <si>
    <t>Софтуер Periskal</t>
  </si>
  <si>
    <t>Високоизчислителни компютри SPEED Hard Dream I9 13th Gen</t>
  </si>
  <si>
    <t>Монитор ASUS ROG Swift OLED 49"</t>
  </si>
  <si>
    <t>Работни станции HP EliteOne 870 G9 AiO</t>
  </si>
  <si>
    <t xml:space="preserve">Интерактивен екран </t>
  </si>
  <si>
    <t>База данни Oracle</t>
  </si>
  <si>
    <t>Traditional Licensing - IBM SPSS Statistics Premium v26</t>
  </si>
  <si>
    <t xml:space="preserve">MATLAB Standart </t>
  </si>
  <si>
    <t>SIMULINK пакет с приложения</t>
  </si>
  <si>
    <t>MAXQDA Analytics Pro (5year licence)+AI Assist Premium+Team Cloud -12 single users+4 cloud</t>
  </si>
  <si>
    <t>Atlas.ti</t>
  </si>
  <si>
    <t>Видеоконферентна система RALLY PLUS</t>
  </si>
  <si>
    <t>мултифункционално устройство тип 1</t>
  </si>
  <si>
    <t>мултифункционално устройство тип 2</t>
  </si>
  <si>
    <t>принтер със скенер тип 2</t>
  </si>
  <si>
    <t xml:space="preserve">хладилник </t>
  </si>
  <si>
    <t>https://uchitel.bg/digitalna-laboratoriya-za-izsledvane-na-vodata</t>
  </si>
  <si>
    <t>https://www.fishersci.nl/shop/products/orion-star-a329-ph-ise-conductivity-dissolved-oxygen-portable-multiparameter-meter/11621489</t>
  </si>
  <si>
    <t>https://www.aliexpress.com/item/1005004193043303.html</t>
  </si>
  <si>
    <t>https://etop.bg/water-quality-products</t>
  </si>
  <si>
    <t>https://glenvironment.en.made-in-china.com/product/kJWrwqEoCMVH/China-Apure-Water-Quality-Monitor-Buoy-Multiple-Parameter-for-River-Water-Quality-Measurement.html</t>
  </si>
  <si>
    <t>https://bgboats.eu/produkt/rib-stingher-28-suzuki-250hp-2008/</t>
  </si>
  <si>
    <t>https://ribarskitakumi.com/shop/kolesar-za-lodka-6-8m/</t>
  </si>
  <si>
    <t>https://totalcarp.bg/lodki-sonari/lodka-bearcreeks-cormorant</t>
  </si>
  <si>
    <t>https://www.periskal.com/en/river-information-services</t>
  </si>
  <si>
    <t>https://www.speedcomputers.biz/speed-game-hard-dream-i9-13th-gen-ekstremen-pc/</t>
  </si>
  <si>
    <t>https://dartek.bg/computers/monitors/asus-rog-swift-oled-pg49wcd-49inch-oled-curved-1800r-5120x1440-250cdm2-003ms-hdmi-dp-usbc-2xusb-32-g</t>
  </si>
  <si>
    <t>https://dartek.bg/computers/kompyutarni-sistemi/hp-eliteone-870-g9-aio-intel-core-i714700-27inch-qhd-32gb-1tb-ssd-w11p-smartbuy-eu</t>
  </si>
  <si>
    <t>https://www.emag.bg/interaktivna-bjala-dyska-samsung-flip-pro-85-wm85b-ultra-hd-3840-x-2160-hdmi-displayport-wi-fi-tychskrijn-cheren-lh85wmbwlgcxen/pd/DDH0MQYBM/</t>
  </si>
  <si>
    <t>https://www.g2.com/products/ibm-spss-statistics/pricing</t>
  </si>
  <si>
    <t>https://uk.mathworks.com/pricing-licensing.html</t>
  </si>
  <si>
    <t>https://uk.mathworks.com/pricing-licensing.html?prodcode=SL&amp;intendeduse=comm</t>
  </si>
  <si>
    <t>https://www.msmiami.com/Products_s/1.htm</t>
  </si>
  <si>
    <t>https://shop.atlasti.com/74/catalog/category.94912/language.en/currency.EUR/?id=EjGoWcFXyI</t>
  </si>
  <si>
    <t>https://dellshop.bg/videoconf/videokonferentna-sistema-rally-plus</t>
  </si>
  <si>
    <t>https://dartek.bg/periphery/printer-scanner/laser-mf/canon-isensys-mf552dw-printerscannercopier</t>
  </si>
  <si>
    <t>https://dartek.bg/periphery/printer-scanner/laser-mf/hp-color-laserjet-enterprise-mfp-m776z</t>
  </si>
  <si>
    <t>https://zora.bg/product/mfc-l2712dw</t>
  </si>
  <si>
    <t>https://www.technopolis.bg/bg/Hladilnici-s-dolen-frizer/Hladilnik-s-frizer-GORENJE-NRK6182PS4/p/651455</t>
  </si>
  <si>
    <r>
      <rPr>
        <b/>
        <sz val="11"/>
        <rFont val="Calibri"/>
        <family val="2"/>
        <charset val="204"/>
        <scheme val="minor"/>
      </rPr>
      <t xml:space="preserve">СМР за модернизация на ЦИКО и изграждане на съвременен информационен център
</t>
    </r>
    <r>
      <rPr>
        <sz val="11"/>
        <rFont val="Calibri"/>
        <family val="2"/>
        <charset val="204"/>
        <scheme val="minor"/>
      </rPr>
      <t>1. Ремонт и модернизация на 140 кв. метра от помещенията на ЦИКО;
2. Изграждане на сървърно помещение с размери 5 х 8 метра: 
2.1. Достъп до помещението чрез 3 врати;
2.2. Антистатичен и негорим двоен под с височина 50 см издържащ на натоварване от 1200 кг/м2; 
2.3. Облицовка на стените с термоизолационен, шумопоглъщащ и негорим материал (термопанели или италбонд + вата);
2.4. Таван - окачен термоизолационен, растерен и негорим).</t>
    </r>
  </si>
  <si>
    <r>
      <rPr>
        <b/>
        <sz val="11"/>
        <rFont val="Calibri"/>
        <family val="2"/>
        <charset val="204"/>
        <scheme val="minor"/>
      </rPr>
      <t>Система за сигурност, контрол на достъпа и видеонаблюдение за информационния център</t>
    </r>
    <r>
      <rPr>
        <sz val="11"/>
        <rFont val="Calibri"/>
        <family val="2"/>
        <charset val="204"/>
        <scheme val="minor"/>
      </rPr>
      <t xml:space="preserve">
1. 10 камери за наблюдение;
2. NVR за съхранение на данните;
3. Система за достъп с RFID чипове и ПИН кодове;
4. Алармена система.</t>
    </r>
  </si>
  <si>
    <t>Оферта
SECURYTRON_2</t>
  </si>
  <si>
    <r>
      <t xml:space="preserve">Основно електрозахранване и осветление
</t>
    </r>
    <r>
      <rPr>
        <sz val="11"/>
        <rFont val="Calibri"/>
        <family val="2"/>
        <charset val="204"/>
        <scheme val="minor"/>
      </rPr>
      <t>1. Изграждане на система за основно електрозахранване на информационния център;
2. Изграждане на система за осветление на информационния център;
3. Изграждане на нови електрически табла с АВР (автоматично включване на резервата);
4. Автоматични предпазители;
5. Апаратура за отчитане на изразходваната енергия; 
6. Окабеляване на помещенията;
7. Изграждане на кабелни трасета за връзка на информационния център към два независими трафопоста;</t>
    </r>
  </si>
  <si>
    <r>
      <t xml:space="preserve">Система за аварийно външно захранване  
</t>
    </r>
    <r>
      <rPr>
        <sz val="11"/>
        <rFont val="Calibri"/>
        <family val="2"/>
        <charset val="204"/>
        <scheme val="minor"/>
      </rPr>
      <t>1. Доставка и монтаж на автоматичен дизелов генератор с мощност 50 KW и възможност за непрекъсната работа за период от 12 часа;
2. Изграждане на трасета за свързване на генератора към инфраструктурата на информационния център;</t>
    </r>
  </si>
  <si>
    <r>
      <t xml:space="preserve">Система за непрекъсваемо токозахранване
</t>
    </r>
    <r>
      <rPr>
        <sz val="11"/>
        <rFont val="Calibri"/>
        <family val="2"/>
        <charset val="204"/>
        <scheme val="minor"/>
      </rPr>
      <t>1. Доставка и монтаж на 50 KVA UPS масив за осигуряване на непрекъсваемо токозахранване за период от 30 минути (до задействане на генератора);</t>
    </r>
    <r>
      <rPr>
        <b/>
        <sz val="11"/>
        <rFont val="Calibri"/>
        <family val="2"/>
        <charset val="204"/>
        <scheme val="minor"/>
      </rPr>
      <t xml:space="preserve">
</t>
    </r>
    <r>
      <rPr>
        <sz val="11"/>
        <rFont val="Calibri"/>
        <family val="2"/>
        <charset val="204"/>
        <scheme val="minor"/>
      </rPr>
      <t>2. Изграждане на трасета за свързване на UPS масива към инфраструктурата на информационния център;</t>
    </r>
  </si>
  <si>
    <r>
      <t xml:space="preserve">Система за климатичен и атмосферен контрол за информационния център
</t>
    </r>
    <r>
      <rPr>
        <sz val="11"/>
        <rFont val="Calibri"/>
        <family val="2"/>
        <charset val="204"/>
        <scheme val="minor"/>
      </rPr>
      <t>1. Доставка и монтаж на автоматизирана система от резервирани специализирани промишлени климатици;
2. Доставка на устройства за контрол на влажността и качеството на въздуха;</t>
    </r>
  </si>
  <si>
    <r>
      <t xml:space="preserve">Пасивно оборудване и прилежаща инфраструктура за информационния център
</t>
    </r>
    <r>
      <rPr>
        <sz val="11"/>
        <rFont val="Calibri"/>
        <family val="2"/>
        <charset val="204"/>
        <scheme val="minor"/>
      </rPr>
      <t>1. 10 бр. 42U телекомуникационни/сървърни шкафове;
2. Скари за кабели;
3. 10 бр. KVM с вграден монитор;
4. 20 бр. PDU с 24 шуко гнезда - C13;
5. 36 бр. кабелни аранжори;
6. 36 бр. пач панели;</t>
    </r>
  </si>
  <si>
    <t>Оферта
SECURYTRON_3</t>
  </si>
  <si>
    <t>Оферта
SECURYTRON_4</t>
  </si>
  <si>
    <t>Оферта
SECURYTRON_5</t>
  </si>
  <si>
    <t>Оферта
SECURYTRON_6</t>
  </si>
  <si>
    <t>Оферта
SECURYTRON_7</t>
  </si>
  <si>
    <t>Оферта
SECURYTRON_8</t>
  </si>
  <si>
    <t>https://www.jarcomputers.com/cisco-catalyst-9300x-24x25g-fiber-ports-modular-uplink-switch-sprod-666817.html     https://www.jarcomputers.com/komutator-mikrotik-crs326-24s2qrm-24-sfp-2qsfp-prod-ntlhmikrotikcrs32624s2qrm.html   https://www.jarcomputers.com/cisco-cbs350-48t-4g-eu-prod-ntlhciscocbs35048t4geu.html</t>
  </si>
  <si>
    <r>
      <rPr>
        <b/>
        <sz val="11"/>
        <color theme="1"/>
        <rFont val="Calibri"/>
        <family val="2"/>
        <charset val="204"/>
        <scheme val="minor"/>
      </rPr>
      <t>Активно комуникационно оборудване за информационния център</t>
    </r>
    <r>
      <rPr>
        <sz val="11"/>
        <color theme="1"/>
        <rFont val="Calibri"/>
        <family val="2"/>
        <scheme val="minor"/>
      </rPr>
      <t xml:space="preserve">
1. 3 броя комутатори Cisco C9300X-24Y;
2. 10 броя комутатори Mikrotik CRS326-24S+2Q+RM;
3. 3 бр. 48-портови комутатори Cisco CBS350-48T-4G;</t>
    </r>
  </si>
  <si>
    <r>
      <rPr>
        <b/>
        <sz val="11"/>
        <color theme="1"/>
        <rFont val="Calibri"/>
        <family val="2"/>
        <charset val="204"/>
        <scheme val="minor"/>
      </rPr>
      <t>Високоизчислителна многофункционална мобилна система:</t>
    </r>
    <r>
      <rPr>
        <sz val="11"/>
        <color theme="1"/>
        <rFont val="Calibri"/>
        <family val="2"/>
        <scheme val="minor"/>
      </rPr>
      <t xml:space="preserve">
1. Процесор: Intel Core i9-14900HX (24-ядрен, 32-нишков, 2.20- 5.80GHz, 36MB Кеш) 
2. Оперативна памет: 64GB (2x 32768MB) DDR5
3. Видео карта: NVIDIA GeForce RTX 4090 (16GB GDDR6)
4. Памет: 8TB SSD NVMe
5. Екран: 18-инчов (45.72 см.) - 2560x1600 (WQXGA), 240Hz Mini LED матов </t>
    </r>
  </si>
  <si>
    <t>https://laptop.bg/laptops-asus-ROG_Strix_SCAR_18_G834_2024-asus_rog_strix_scar_18_g834jyrr6018x 
Надграждане на модела от 32GB (2x 16384MB) - DDR5, 5600MHz на 64GB (2x 32768MB) DDR5  
Надграждане на модела до 8TB SSD NVMe: 2x 4000GB</t>
  </si>
  <si>
    <r>
      <rPr>
        <b/>
        <sz val="11"/>
        <color theme="1"/>
        <rFont val="Calibri"/>
        <family val="2"/>
        <charset val="204"/>
        <scheme val="minor"/>
      </rPr>
      <t>Supermicro SYS-2029GP-TR GPU сървър за изчисления на AI модели:</t>
    </r>
    <r>
      <rPr>
        <sz val="11"/>
        <color theme="1"/>
        <rFont val="Calibri"/>
        <family val="2"/>
        <scheme val="minor"/>
      </rPr>
      <t xml:space="preserve">
1. Процесор: 2 х Intel® Xeon Gold 6258R 28-cores 2.7 GHz 
2. Оперативна памет: 8 х  Samsung 64GB 2933/3200MHz DDR4 Reg. ECC
3. GPU контролер: nVIDIA H100 with 80GB, 350W (PCIeGen5) 
4. Памет:  Samsung 3840GB PM897, SATA, 2.5 inch, 3 DWPD  + Western Digital 20TB SATA 3 256MB, Enterprise
5. Мрежов интерфейс: 2х Supermicro AOC-AH25G-m2S2TM, 2-port 25G SFP28, 2-port 10G Base-T </t>
    </r>
  </si>
  <si>
    <t>https://www.persy.com/bg/c/68-/conf/593--s370-2u-8-hdd-3-5-hotswap-dual-psu-6x-gpu-cards.html 
"Надграждане на модела с процесор Intel® Xeon Gold 6258R 28-cores 2.7 GHz
https://www.persy.com/bg/comps/2253-Xeon%20Gold%206258R%2028-cores%202.7%20GHz.html" 
"Надграждане на модела с оперативна памет Samsung 64GB 2933/3200MHz DDR4 Reg. ECC 
https://www.persy.com/bg/comps/1737-64GB%202933/3200MHz%20DDR4%20Reg.%20ECC.html" 
"Надграждане на модела с GPU контролер nVIDIA H100 with 80GB, 350W (PCIeGen5) 
https://www.persy.com/bg/comps/2679-H100%20with%2080GB,%20350W%20(PCIeGen5).html" 
"Надграждане на модела с памет Samsung 3840GB PM897, SATA, 2.5 inch, 3 DWPD
https://www.persy.com/bg/comps/2437-3840GB%20PM897,%20SATA,%202.5%20inch,%203%20DWPD.html" 
"Надграждане на модела с памет Western Digital 20TB SATA 3 256MB, Enterprise 
https://www.persy.com/bg/comps/2455-20TB%20SATA%203%20256MB,%20Enterprise.html" 
"Надграждане на модела с мрежов интерфейс Supermicro AOC-AH25G-m2S2TM, 2-port 25G SFP28, 2-port 10G Base-T 
https://www.persy.com/bg/comps/2528-AOC-AH25G-m2S2TM,%202-port%2025G%20SFP28,%202-port%2010G%20Base-T.html"</t>
  </si>
  <si>
    <r>
      <rPr>
        <b/>
        <sz val="11"/>
        <color theme="1"/>
        <rFont val="Calibri"/>
        <family val="2"/>
        <charset val="204"/>
        <scheme val="minor"/>
      </rPr>
      <t>Високопроизводителен изчислителен сървър Supermicro SYS-7089P-TR4T:</t>
    </r>
    <r>
      <rPr>
        <sz val="11"/>
        <color theme="1"/>
        <rFont val="Calibri"/>
        <family val="2"/>
        <scheme val="minor"/>
      </rPr>
      <t xml:space="preserve">
1. Процесор: 8 х Intel® Xeon Platinum 8253 16-cores 2.2 GHz 
2. Оперативна памет: 24 х Samsung 16GB 2933/3200MHz DDR4 Reg. ECC  
3. Памет:  Samsung 3840GB PM897, SATA, 2.5 inch, 3 DWPD
4. Дънна платка: Intel® C621 Chipset
5. Мрежов интерфейс: Supermicro AOC-AG-i4M, 4x 1Gbps ports, 4x RJ45 + Supermicro AOC-STG-I4S, 4 port, 10Gbit SFP+ </t>
    </r>
  </si>
  <si>
    <t>https://www.persy.com/en/c/16-/conf/573--s356-7u-16-hdd-2-5-hotswap-dual-psu-coffee-lake.html 
"Надграждане на модела с процесор Intel® Xeon Platinum 8253 16-cores 2.2 GHz
https://www.persy.com/en/comps/2414-Xeon%20Platinum%208253%2016-cores%202.2%20GHz.html" 
"Надграждане на модела с оперативна памет Samsung 16GB 2933/3200MHz DDR4 Reg. ECC 
https://www.persy.com/en/comps/1735-16GB%202933/3200MHz%20DDR4%20Reg.%20ECC.html" 
"Надграждане на модела с памет Samsung 3840GB PM897, SATA, 2.5 inch, 3 DWPD
https://www.persy.com/bg/comps/2437-3840GB%20PM897,%20SATA,%202.5%20inch,%203%20DWPD.html" 
"Надграждане на модела с мрежов интерфейс Supermicro AOC-AG-i4M, 4x 1Gbps ports, 4x RJ45
https://www.persy.com/en/comps/2527-AOC-AG-i4M,%204x%201Gbps%20ports,%204x%20RJ45.html" 
"Надграждане на модела с мрежов интерфейс  Supermicro AOC-STG-I4S, 4 port, 10Gbit SFP+ 
https://www.persy.com/en/comps/2707-AOC-STG-I4S,%204%20port,%2010Gbit%20SFP+.html"</t>
  </si>
  <si>
    <r>
      <rPr>
        <b/>
        <sz val="11"/>
        <color theme="1"/>
        <rFont val="Calibri"/>
        <family val="2"/>
        <charset val="204"/>
        <scheme val="minor"/>
      </rPr>
      <t>Специализирана ECDIS симулационна система за речна и морска навигация Class C</t>
    </r>
    <r>
      <rPr>
        <sz val="11"/>
        <color theme="1"/>
        <rFont val="Calibri"/>
        <family val="2"/>
        <scheme val="minor"/>
      </rPr>
      <t xml:space="preserve">
1. Набор от 13 (12 студентски и 1 инструкторска) хардуерни и софтуерни системи за обучение, всяка от които трябва да разполага с:
1.1. Симулационна среда за 360 градусово симулиране на пристанищна, речна и морска среда 
1.2. 19" LCD/LED монитор за визуализация на радарна информация;
1.3. 19" LCD/LED монитор за визуализация на ECDIS;
1.4. 19" LCD/LED монитор за планиране на маршрут по ECDIS;
1.5. 26-27" LCD/LED монитор за визуално ориентиране и наблюдение на околната среда с видимост на 360 градуса в хоризонтална и вертикална посока;
1.6. Модули за управление/контрол на моторите/AIS/автопилот/GPS; 
2. Набор от S-57 ENC /SENC карти;
3. Набор от 10 навигационни карти за популярни пристанища, морски пътища и особени речни и морски зони;
4. Набор от 3 ARCS-one карти;
5. Радарна/ARPA/AIS база данни за всяка от симулираните локации;
6. Набор от ръководства за употреба, референтни литературни източници и книги:
6.1. ECDIS and Positioning by Dr. Andy Norris Publisher: The Nautical Institute;
6.2. ECDIS Procedures Guide by Malcolm Instone, Publishers: Witherby;
6.3. The Electronic Chart, 3rdEdition, Authors: Horst Hecht, Bernhard Berking;
6.4. IHOS-57, Electtonic Navigational Chart (ENC), Edition3.1 или по-ново;</t>
    </r>
  </si>
  <si>
    <t>Създаване на цифров двойник на сегмент от река Дунав с възможност за 360 градусово наблюдение на околната среда във вертикална и хоризонтална посока</t>
  </si>
  <si>
    <t>брой</t>
  </si>
  <si>
    <t>Създаване на електрифициран и механизиран диорамен модел в мащаб 1:1250, който представя сегмент от воден път, включващ морска зона, речно устие, влажна защитена зона и речно пристанище с приложение на дигитални технологии и технологии от сферата на синята икономика</t>
  </si>
  <si>
    <t>Оферта
DARTEK_1</t>
  </si>
  <si>
    <t>Оферта
GREMA3D_1</t>
  </si>
  <si>
    <t>Оферта
GREMA3D_2</t>
  </si>
  <si>
    <r>
      <rPr>
        <b/>
        <sz val="11"/>
        <color theme="1"/>
        <rFont val="Calibri"/>
        <family val="2"/>
        <charset val="204"/>
        <scheme val="minor"/>
      </rPr>
      <t>QSAN XS1216D-EU сървър за съхранение на данни:</t>
    </r>
    <r>
      <rPr>
        <sz val="11"/>
        <color theme="1"/>
        <rFont val="Calibri"/>
        <family val="2"/>
        <charset val="204"/>
        <scheme val="minor"/>
      </rPr>
      <t xml:space="preserve">
1. Процесор: Intel® 2-core processor  
2. Оперативна памет:  32GB DDR4 ECC 
3. Памет:  16 х  Samsung 3840GB PM897, SATA, 2.5 inch, 3 DWPD 
4. RAID Controller: Dual-active контролер
5. Мрежов интерфейс: QSAN 2-port 10GbE iSCSI Host Card (RJ-45) +  QSAN 4-port 10GbE iSCSI Host Card (SFP+) </t>
    </r>
  </si>
  <si>
    <t>https://www.persy.com/bg/c/71-/conf/538--ss012-qsan-smb-xs1216d-eu-16-hdd-dual-controller.html 
"Надграждане на модела с памет Samsung 3840GB PM897, SATA, 2.5 inch, 3 DWPD
https://www.persy.com/bg/comps/2437-3840GB%20PM897,%20SATA,%202.5%20inch,%203%20DWPD.html" 
"Надграждане на модела с мрежов интерфейс QSAN 2-port 10GbE iSCSI Host Card (RJ-45)
https://www.persy.com/bg/comps/2053-2-port%2010GbE%20iSCSI%20Host%20Card%20(RJ-45).html" 
"Надграждане на модела с мрежов интерфейс QSAN 4-port 10GbE iSCSI Host Card (SFP+) 
https://www.persy.com/bg/comps/2052-4-port%2010GbE%20iSCSI%20Host%20Card%20(SFP+).html"</t>
  </si>
  <si>
    <t>Стопански инвентар</t>
  </si>
  <si>
    <t xml:space="preserve">списък </t>
  </si>
  <si>
    <t>Високопроизводителна работна станция</t>
  </si>
  <si>
    <t>Комуникационни оборудване за осигуряване на връзка между изследваните точки и лабораториите на ВВМУ</t>
  </si>
  <si>
    <t>Сензори за измерване на състоянието на средата</t>
  </si>
  <si>
    <t>Мобилни работни станции с висока производителност и дълго време на работа без външно захранване, осигуряващи производителност с използване на изкуствен интелект</t>
  </si>
  <si>
    <t>Сензори за дигитализиране на средата в 3д</t>
  </si>
  <si>
    <t>Система от възобновяеми енергийни източници</t>
  </si>
  <si>
    <t>Софуер Matlab с допълнителни пакети</t>
  </si>
  <si>
    <t>Аeродинамична тръба от отворен тип (ref. ZT/77/2024 Case ref. : TP.513.16.2024)</t>
  </si>
  <si>
    <t>CMР лаболатория БУ</t>
  </si>
  <si>
    <t>ИНСТИТУТ ПО ОКЕАНОЛОГИЯ</t>
  </si>
  <si>
    <t>ИНСТИТУТ ПО МЕТАЛОЗНАНИЕ, СЪОРЪЖЕНИЯ И ТЕХНОЛОГИИ С ЦЕНТЪР ПО ХИДРО- И АЕРОДИНАМИКА "АКАД. А.БАЛЕВСКИ" ПРИ БАН</t>
  </si>
  <si>
    <t>УНИВЕРСИТЕТ "ПРОФЕСОР Д-Р АСЕН ЗЛАТАРОВ" БУРГАС</t>
  </si>
  <si>
    <t>РУСЕНСКИ УНИВЕРСИТЕТ "АНГЕЛ КЪНЧЕВ"</t>
  </si>
  <si>
    <t>ВИСШЕ ВОЕННО МОРСКО УЧИЛИЩЕ</t>
  </si>
  <si>
    <t>обща сума</t>
  </si>
  <si>
    <r>
      <t xml:space="preserve">Система за пожарна и аварийна безопасност
</t>
    </r>
    <r>
      <rPr>
        <sz val="11"/>
        <rFont val="Calibri"/>
        <family val="2"/>
        <charset val="204"/>
        <scheme val="minor"/>
      </rPr>
      <t>1. Многоточкова система за детекция на пожари;
2. Система за автоматично гасене на пожари с химически реагенти, които са безвредни за хората и оборудването;
3. Контролни терминали.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</si>
</sst>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u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b/>
      <sz val="12"/>
      <color rgb="FF333333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4" fillId="0" borderId="0" applyNumberFormat="0" applyFill="0" applyBorder="0" applyAlignment="0" applyProtection="0"/>
  </cellStyleXfs>
  <cellXfs count="139">
    <xf numFmtId="0" fontId="0" fillId="0" borderId="0" xfId="0"/>
    <xf numFmtId="1" fontId="8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10" fillId="4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/>
    <xf numFmtId="0" fontId="0" fillId="0" borderId="0" xfId="0" applyBorder="1"/>
    <xf numFmtId="0" fontId="0" fillId="0" borderId="1" xfId="0" applyBorder="1"/>
    <xf numFmtId="0" fontId="6" fillId="3" borderId="1" xfId="0" applyFont="1" applyFill="1" applyBorder="1" applyAlignment="1">
      <alignment vertical="top"/>
    </xf>
    <xf numFmtId="0" fontId="7" fillId="0" borderId="0" xfId="0" applyFont="1" applyBorder="1"/>
    <xf numFmtId="4" fontId="9" fillId="4" borderId="1" xfId="0" applyNumberFormat="1" applyFont="1" applyFill="1" applyBorder="1" applyAlignment="1">
      <alignment vertical="top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8" fillId="0" borderId="7" xfId="0" applyNumberFormat="1" applyFont="1" applyBorder="1" applyAlignment="1">
      <alignment horizontal="center"/>
    </xf>
    <xf numFmtId="0" fontId="0" fillId="0" borderId="0" xfId="0" applyBorder="1" applyAlignment="1">
      <alignment horizontal="right"/>
    </xf>
    <xf numFmtId="0" fontId="4" fillId="3" borderId="1" xfId="0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/>
    </xf>
    <xf numFmtId="4" fontId="6" fillId="3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4" fillId="3" borderId="2" xfId="0" applyFont="1" applyFill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/>
    </xf>
    <xf numFmtId="4" fontId="6" fillId="3" borderId="2" xfId="0" applyNumberFormat="1" applyFont="1" applyFill="1" applyBorder="1" applyAlignment="1">
      <alignment horizontal="right" vertical="top"/>
    </xf>
    <xf numFmtId="0" fontId="19" fillId="0" borderId="1" xfId="0" applyFont="1" applyFill="1" applyBorder="1" applyAlignment="1">
      <alignment horizontal="center" vertical="center"/>
    </xf>
    <xf numFmtId="0" fontId="0" fillId="0" borderId="0" xfId="0" applyFill="1"/>
    <xf numFmtId="4" fontId="0" fillId="0" borderId="1" xfId="0" applyNumberFormat="1" applyBorder="1"/>
    <xf numFmtId="0" fontId="11" fillId="0" borderId="1" xfId="0" applyFont="1" applyBorder="1" applyAlignment="1">
      <alignment horizontal="left" vertical="top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 wrapText="1"/>
    </xf>
    <xf numFmtId="4" fontId="8" fillId="5" borderId="1" xfId="0" applyNumberFormat="1" applyFont="1" applyFill="1" applyBorder="1"/>
    <xf numFmtId="4" fontId="3" fillId="5" borderId="1" xfId="0" applyNumberFormat="1" applyFont="1" applyFill="1" applyBorder="1"/>
    <xf numFmtId="0" fontId="0" fillId="5" borderId="0" xfId="0" applyFill="1"/>
    <xf numFmtId="1" fontId="8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 vertical="top" wrapText="1"/>
    </xf>
    <xf numFmtId="4" fontId="8" fillId="5" borderId="1" xfId="0" applyNumberFormat="1" applyFont="1" applyFill="1" applyBorder="1" applyAlignment="1">
      <alignment horizontal="right"/>
    </xf>
    <xf numFmtId="4" fontId="3" fillId="5" borderId="2" xfId="0" applyNumberFormat="1" applyFont="1" applyFill="1" applyBorder="1" applyAlignment="1">
      <alignment horizontal="right"/>
    </xf>
    <xf numFmtId="0" fontId="0" fillId="5" borderId="1" xfId="0" applyFill="1" applyBorder="1"/>
    <xf numFmtId="0" fontId="13" fillId="5" borderId="1" xfId="0" applyFont="1" applyFill="1" applyBorder="1" applyAlignment="1">
      <alignment horizontal="left" vertical="top" wrapText="1"/>
    </xf>
    <xf numFmtId="0" fontId="14" fillId="5" borderId="1" xfId="2" applyFont="1" applyFill="1" applyBorder="1" applyAlignment="1">
      <alignment wrapText="1"/>
    </xf>
    <xf numFmtId="0" fontId="13" fillId="5" borderId="1" xfId="0" applyNumberFormat="1" applyFont="1" applyFill="1" applyBorder="1" applyAlignment="1">
      <alignment horizontal="center" vertical="top" wrapText="1"/>
    </xf>
    <xf numFmtId="0" fontId="0" fillId="5" borderId="1" xfId="0" applyFont="1" applyFill="1" applyBorder="1" applyAlignment="1">
      <alignment vertical="top"/>
    </xf>
    <xf numFmtId="0" fontId="0" fillId="5" borderId="1" xfId="0" applyNumberFormat="1" applyFont="1" applyFill="1" applyBorder="1" applyAlignment="1">
      <alignment horizontal="center" vertical="top"/>
    </xf>
    <xf numFmtId="0" fontId="0" fillId="5" borderId="1" xfId="0" applyFont="1" applyFill="1" applyBorder="1" applyAlignment="1">
      <alignment vertical="top" wrapText="1"/>
    </xf>
    <xf numFmtId="0" fontId="0" fillId="5" borderId="1" xfId="0" applyFont="1" applyFill="1" applyBorder="1" applyAlignment="1">
      <alignment horizontal="center" vertical="top"/>
    </xf>
    <xf numFmtId="0" fontId="0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wrapText="1"/>
    </xf>
    <xf numFmtId="1" fontId="8" fillId="5" borderId="8" xfId="0" applyNumberFormat="1" applyFont="1" applyFill="1" applyBorder="1" applyAlignment="1">
      <alignment horizontal="center"/>
    </xf>
    <xf numFmtId="0" fontId="20" fillId="5" borderId="1" xfId="0" applyFont="1" applyFill="1" applyBorder="1" applyAlignment="1">
      <alignment vertical="top" wrapText="1"/>
    </xf>
    <xf numFmtId="1" fontId="3" fillId="5" borderId="1" xfId="0" applyNumberFormat="1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top"/>
    </xf>
    <xf numFmtId="4" fontId="3" fillId="5" borderId="1" xfId="0" applyNumberFormat="1" applyFont="1" applyFill="1" applyBorder="1" applyAlignment="1">
      <alignment horizontal="right"/>
    </xf>
    <xf numFmtId="0" fontId="8" fillId="5" borderId="1" xfId="0" applyFont="1" applyFill="1" applyBorder="1" applyAlignment="1">
      <alignment horizontal="left" wrapText="1"/>
    </xf>
    <xf numFmtId="4" fontId="0" fillId="5" borderId="1" xfId="0" applyNumberFormat="1" applyFill="1" applyBorder="1"/>
    <xf numFmtId="4" fontId="8" fillId="6" borderId="1" xfId="0" applyNumberFormat="1" applyFont="1" applyFill="1" applyBorder="1"/>
    <xf numFmtId="4" fontId="18" fillId="6" borderId="1" xfId="0" applyNumberFormat="1" applyFont="1" applyFill="1" applyBorder="1"/>
    <xf numFmtId="0" fontId="0" fillId="6" borderId="1" xfId="0" applyFill="1" applyBorder="1" applyAlignment="1">
      <alignment wrapText="1"/>
    </xf>
    <xf numFmtId="1" fontId="8" fillId="6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4" fontId="8" fillId="6" borderId="1" xfId="0" applyNumberFormat="1" applyFont="1" applyFill="1" applyBorder="1" applyAlignment="1">
      <alignment horizontal="right"/>
    </xf>
    <xf numFmtId="4" fontId="3" fillId="6" borderId="2" xfId="0" applyNumberFormat="1" applyFont="1" applyFill="1" applyBorder="1" applyAlignment="1">
      <alignment horizontal="right"/>
    </xf>
    <xf numFmtId="4" fontId="14" fillId="6" borderId="1" xfId="2" applyNumberFormat="1" applyFill="1" applyBorder="1" applyAlignment="1">
      <alignment wrapText="1"/>
    </xf>
    <xf numFmtId="4" fontId="18" fillId="6" borderId="1" xfId="0" applyNumberFormat="1" applyFont="1" applyFill="1" applyBorder="1" applyAlignment="1">
      <alignment horizontal="right"/>
    </xf>
    <xf numFmtId="4" fontId="18" fillId="6" borderId="2" xfId="0" applyNumberFormat="1" applyFont="1" applyFill="1" applyBorder="1" applyAlignment="1">
      <alignment horizontal="right"/>
    </xf>
    <xf numFmtId="0" fontId="13" fillId="6" borderId="1" xfId="0" applyFont="1" applyFill="1" applyBorder="1" applyAlignment="1">
      <alignment wrapText="1"/>
    </xf>
    <xf numFmtId="0" fontId="13" fillId="6" borderId="1" xfId="0" applyFont="1" applyFill="1" applyBorder="1" applyAlignment="1">
      <alignment horizontal="center" vertical="center"/>
    </xf>
    <xf numFmtId="4" fontId="14" fillId="6" borderId="1" xfId="2" applyNumberForma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wrapText="1"/>
    </xf>
    <xf numFmtId="0" fontId="13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1" fontId="8" fillId="6" borderId="8" xfId="0" applyNumberFormat="1" applyFont="1" applyFill="1" applyBorder="1" applyAlignment="1">
      <alignment horizontal="center"/>
    </xf>
    <xf numFmtId="4" fontId="14" fillId="6" borderId="1" xfId="2" applyNumberFormat="1" applyFill="1" applyBorder="1" applyAlignment="1">
      <alignment horizontal="left" vertical="center" wrapText="1"/>
    </xf>
    <xf numFmtId="1" fontId="18" fillId="6" borderId="8" xfId="0" applyNumberFormat="1" applyFont="1" applyFill="1" applyBorder="1" applyAlignment="1">
      <alignment horizontal="center"/>
    </xf>
    <xf numFmtId="0" fontId="14" fillId="6" borderId="1" xfId="2" applyFill="1" applyBorder="1" applyAlignment="1">
      <alignment wrapText="1"/>
    </xf>
    <xf numFmtId="0" fontId="15" fillId="6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8" fillId="2" borderId="1" xfId="0" applyNumberFormat="1" applyFont="1" applyFill="1" applyBorder="1"/>
    <xf numFmtId="0" fontId="13" fillId="2" borderId="7" xfId="0" applyFont="1" applyFill="1" applyBorder="1" applyAlignment="1">
      <alignment wrapText="1"/>
    </xf>
    <xf numFmtId="0" fontId="21" fillId="0" borderId="1" xfId="0" applyFont="1" applyBorder="1"/>
    <xf numFmtId="0" fontId="17" fillId="7" borderId="1" xfId="0" applyFont="1" applyFill="1" applyBorder="1" applyAlignment="1">
      <alignment horizontal="center" vertical="center"/>
    </xf>
    <xf numFmtId="4" fontId="0" fillId="7" borderId="1" xfId="0" applyNumberFormat="1" applyFill="1" applyBorder="1"/>
    <xf numFmtId="0" fontId="0" fillId="7" borderId="0" xfId="0" applyFill="1"/>
    <xf numFmtId="0" fontId="7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wrapText="1"/>
    </xf>
    <xf numFmtId="1" fontId="8" fillId="7" borderId="1" xfId="0" applyNumberFormat="1" applyFont="1" applyFill="1" applyBorder="1" applyAlignment="1">
      <alignment horizontal="center"/>
    </xf>
    <xf numFmtId="4" fontId="8" fillId="7" borderId="1" xfId="0" applyNumberFormat="1" applyFont="1" applyFill="1" applyBorder="1" applyAlignment="1">
      <alignment horizontal="center"/>
    </xf>
    <xf numFmtId="4" fontId="3" fillId="7" borderId="2" xfId="0" applyNumberFormat="1" applyFont="1" applyFill="1" applyBorder="1" applyAlignment="1">
      <alignment horizontal="right"/>
    </xf>
    <xf numFmtId="4" fontId="8" fillId="7" borderId="1" xfId="0" applyNumberFormat="1" applyFont="1" applyFill="1" applyBorder="1"/>
    <xf numFmtId="0" fontId="0" fillId="7" borderId="1" xfId="0" applyFill="1" applyBorder="1"/>
    <xf numFmtId="0" fontId="3" fillId="7" borderId="1" xfId="0" applyFont="1" applyFill="1" applyBorder="1" applyAlignment="1">
      <alignment horizontal="left" wrapText="1"/>
    </xf>
    <xf numFmtId="1" fontId="3" fillId="7" borderId="1" xfId="0" applyNumberFormat="1" applyFont="1" applyFill="1" applyBorder="1" applyAlignment="1">
      <alignment horizontal="center"/>
    </xf>
    <xf numFmtId="4" fontId="3" fillId="7" borderId="1" xfId="0" applyNumberFormat="1" applyFont="1" applyFill="1" applyBorder="1" applyAlignment="1">
      <alignment horizontal="center"/>
    </xf>
    <xf numFmtId="4" fontId="3" fillId="7" borderId="1" xfId="0" applyNumberFormat="1" applyFont="1" applyFill="1" applyBorder="1"/>
    <xf numFmtId="0" fontId="15" fillId="6" borderId="2" xfId="0" applyFont="1" applyFill="1" applyBorder="1" applyAlignment="1">
      <alignment horizontal="right" wrapText="1"/>
    </xf>
    <xf numFmtId="0" fontId="15" fillId="6" borderId="5" xfId="0" applyFont="1" applyFill="1" applyBorder="1" applyAlignment="1">
      <alignment horizontal="right" wrapText="1"/>
    </xf>
    <xf numFmtId="0" fontId="15" fillId="6" borderId="6" xfId="0" applyFont="1" applyFill="1" applyBorder="1" applyAlignment="1">
      <alignment horizontal="right" wrapText="1"/>
    </xf>
    <xf numFmtId="4" fontId="15" fillId="5" borderId="1" xfId="0" applyNumberFormat="1" applyFont="1" applyFill="1" applyBorder="1" applyAlignment="1">
      <alignment horizontal="left"/>
    </xf>
    <xf numFmtId="0" fontId="7" fillId="0" borderId="2" xfId="0" applyFont="1" applyBorder="1" applyAlignment="1">
      <alignment vertical="center"/>
    </xf>
    <xf numFmtId="0" fontId="22" fillId="5" borderId="5" xfId="0" applyFont="1" applyFill="1" applyBorder="1" applyAlignment="1">
      <alignment horizontal="right" vertical="center"/>
    </xf>
    <xf numFmtId="0" fontId="22" fillId="5" borderId="6" xfId="0" applyFont="1" applyFill="1" applyBorder="1" applyAlignment="1">
      <alignment horizontal="right" vertical="center"/>
    </xf>
    <xf numFmtId="4" fontId="23" fillId="6" borderId="1" xfId="2" applyNumberFormat="1" applyFont="1" applyFill="1" applyBorder="1" applyAlignment="1">
      <alignment horizontal="left" vertical="center" wrapText="1"/>
    </xf>
    <xf numFmtId="4" fontId="16" fillId="7" borderId="1" xfId="0" applyNumberFormat="1" applyFont="1" applyFill="1" applyBorder="1" applyAlignment="1">
      <alignment horizontal="left"/>
    </xf>
    <xf numFmtId="0" fontId="10" fillId="7" borderId="2" xfId="0" applyFont="1" applyFill="1" applyBorder="1" applyAlignment="1">
      <alignment horizontal="right"/>
    </xf>
    <xf numFmtId="0" fontId="10" fillId="7" borderId="5" xfId="0" applyFont="1" applyFill="1" applyBorder="1" applyAlignment="1">
      <alignment horizontal="right"/>
    </xf>
    <xf numFmtId="0" fontId="10" fillId="7" borderId="6" xfId="0" applyFont="1" applyFill="1" applyBorder="1" applyAlignment="1">
      <alignment horizontal="right"/>
    </xf>
    <xf numFmtId="0" fontId="13" fillId="6" borderId="1" xfId="0" applyFont="1" applyFill="1" applyBorder="1"/>
    <xf numFmtId="4" fontId="3" fillId="6" borderId="1" xfId="0" applyNumberFormat="1" applyFont="1" applyFill="1" applyBorder="1"/>
    <xf numFmtId="0" fontId="20" fillId="6" borderId="1" xfId="0" applyFont="1" applyFill="1" applyBorder="1" applyAlignment="1">
      <alignment wrapText="1"/>
    </xf>
    <xf numFmtId="1" fontId="3" fillId="6" borderId="1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" fontId="3" fillId="6" borderId="1" xfId="0" applyNumberFormat="1" applyFont="1" applyFill="1" applyBorder="1" applyAlignment="1">
      <alignment horizontal="right"/>
    </xf>
    <xf numFmtId="0" fontId="24" fillId="0" borderId="0" xfId="0" applyFont="1" applyBorder="1" applyAlignment="1">
      <alignment vertical="center"/>
    </xf>
    <xf numFmtId="0" fontId="22" fillId="5" borderId="10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5" fillId="7" borderId="9" xfId="0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</cellXfs>
  <cellStyles count="3">
    <cellStyle name="Normal_Annex III-1_Budget_Grant-FINAL_avgust2010 xls" xfId="1"/>
    <cellStyle name="Нормален" xfId="0" builtinId="0"/>
    <cellStyle name="Хипервръзка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1251171</xdr:colOff>
      <xdr:row>3</xdr:row>
      <xdr:rowOff>24986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B0E433E-9CB2-480E-833B-BF37E306C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1746471" cy="393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393700</xdr:colOff>
      <xdr:row>0</xdr:row>
      <xdr:rowOff>101600</xdr:rowOff>
    </xdr:from>
    <xdr:to>
      <xdr:col>5</xdr:col>
      <xdr:colOff>896841</xdr:colOff>
      <xdr:row>3</xdr:row>
      <xdr:rowOff>40972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3DE0263-3FF9-4C7B-9B6A-A3689085496B}"/>
            </a:ext>
          </a:extLst>
        </xdr:cNvPr>
        <xdr:cNvSpPr txBox="1"/>
      </xdr:nvSpPr>
      <xdr:spPr>
        <a:xfrm>
          <a:off x="4000500" y="101600"/>
          <a:ext cx="1950941" cy="49182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Изпълнителна агенция </a:t>
          </a:r>
        </a:p>
        <a:p>
          <a:pPr algn="ctr"/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"Програма за образование"</a:t>
          </a:r>
        </a:p>
      </xdr:txBody>
    </xdr:sp>
    <xdr:clientData/>
  </xdr:twoCellAnchor>
  <xdr:twoCellAnchor>
    <xdr:from>
      <xdr:col>7</xdr:col>
      <xdr:colOff>787400</xdr:colOff>
      <xdr:row>0</xdr:row>
      <xdr:rowOff>101600</xdr:rowOff>
    </xdr:from>
    <xdr:to>
      <xdr:col>8</xdr:col>
      <xdr:colOff>1635125</xdr:colOff>
      <xdr:row>3</xdr:row>
      <xdr:rowOff>160641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67B5F2-6E31-47AB-B82C-9C9CBB882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101600"/>
          <a:ext cx="1863725" cy="611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1251171</xdr:colOff>
      <xdr:row>3</xdr:row>
      <xdr:rowOff>24986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B0E433E-9CB2-480E-833B-BF37E306C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1746471" cy="393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393700</xdr:colOff>
      <xdr:row>0</xdr:row>
      <xdr:rowOff>101600</xdr:rowOff>
    </xdr:from>
    <xdr:to>
      <xdr:col>5</xdr:col>
      <xdr:colOff>896841</xdr:colOff>
      <xdr:row>3</xdr:row>
      <xdr:rowOff>40972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3DE0263-3FF9-4C7B-9B6A-A3689085496B}"/>
            </a:ext>
          </a:extLst>
        </xdr:cNvPr>
        <xdr:cNvSpPr txBox="1"/>
      </xdr:nvSpPr>
      <xdr:spPr>
        <a:xfrm>
          <a:off x="4000500" y="101600"/>
          <a:ext cx="1950941" cy="49182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Изпълнителна агенция </a:t>
          </a:r>
        </a:p>
        <a:p>
          <a:pPr algn="ctr"/>
          <a:r>
            <a:rPr lang="bg-BG" sz="1100">
              <a:latin typeface="Times New Roman" panose="02020603050405020304" pitchFamily="18" charset="0"/>
              <a:cs typeface="Times New Roman" panose="02020603050405020304" pitchFamily="18" charset="0"/>
            </a:rPr>
            <a:t>"Програма за образование"</a:t>
          </a:r>
        </a:p>
      </xdr:txBody>
    </xdr:sp>
    <xdr:clientData/>
  </xdr:twoCellAnchor>
  <xdr:twoCellAnchor>
    <xdr:from>
      <xdr:col>7</xdr:col>
      <xdr:colOff>787400</xdr:colOff>
      <xdr:row>0</xdr:row>
      <xdr:rowOff>101600</xdr:rowOff>
    </xdr:from>
    <xdr:to>
      <xdr:col>8</xdr:col>
      <xdr:colOff>1635125</xdr:colOff>
      <xdr:row>3</xdr:row>
      <xdr:rowOff>160641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67B5F2-6E31-47AB-B82C-9C9CBB882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101600"/>
          <a:ext cx="1863725" cy="611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shop.atlasti.com/74/catalog/category.94912/language.en/currency.EUR/?id=EjGoWcFXyI" TargetMode="External"/><Relationship Id="rId18" Type="http://schemas.openxmlformats.org/officeDocument/2006/relationships/hyperlink" Target="https://bgboats.eu/produkt/rib-stingher-28-suzuki-250hp-2008/" TargetMode="External"/><Relationship Id="rId26" Type="http://schemas.openxmlformats.org/officeDocument/2006/relationships/hyperlink" Target="SECURYTRON_2.pdf" TargetMode="External"/><Relationship Id="rId39" Type="http://schemas.openxmlformats.org/officeDocument/2006/relationships/drawing" Target="../drawings/drawing2.xml"/><Relationship Id="rId21" Type="http://schemas.openxmlformats.org/officeDocument/2006/relationships/hyperlink" Target="https://dartek.bg/periphery/printer-scanner/laser-mf/canon-isensys-mf552dw-printerscannercopier" TargetMode="External"/><Relationship Id="rId34" Type="http://schemas.openxmlformats.org/officeDocument/2006/relationships/hyperlink" Target="https://laptop.bg/laptops-asus-ROG_Strix_SCAR_18_G834_2024-asus_rog_strix_scar_18_g834jyrr6018x%20&#1053;&#1072;&#1076;&#1075;&#1088;&#1072;&#1078;&#1076;&#1072;&#1085;&#1077;%20&#1085;&#1072;%20&#1084;&#1086;&#1076;&#1077;&#1083;&#1072;%20&#1086;&#1090;%2032GB%20(2x%2016384MB)%20-%20DDR5,%205600MHz%20&#1085;&#1072;%2064GB%20(2x%2032768MB)%20DDR5%20%20&#1053;&#1072;&#1076;&#1075;&#1088;&#1072;&#1078;&#1076;&#1072;&#1085;&#1077;%20&#1085;&#1072;%20&#1084;&#1086;&#1076;&#1077;&#1083;&#1072;%20&#1076;&#1086;%208TB%20SSD%20NVMe:%202x%204000GB" TargetMode="External"/><Relationship Id="rId7" Type="http://schemas.openxmlformats.org/officeDocument/2006/relationships/hyperlink" Target="https://www.emag.bg/interaktivna-bjala-dyska-samsung-flip-pro-85-wm85b-ultra-hd-3840-x-2160-hdmi-displayport-wi-fi-tychskrijn-cheren-lh85wmbwlgcxen/pd/DDH0MQYBM/" TargetMode="External"/><Relationship Id="rId12" Type="http://schemas.openxmlformats.org/officeDocument/2006/relationships/hyperlink" Target="https://zora.bg/product/mfc-l2712dw" TargetMode="External"/><Relationship Id="rId17" Type="http://schemas.openxmlformats.org/officeDocument/2006/relationships/hyperlink" Target="https://www.oracle.com/a/ocom/docs/corporate/pricing/technology-price-list-070617.pdf" TargetMode="External"/><Relationship Id="rId25" Type="http://schemas.openxmlformats.org/officeDocument/2006/relationships/hyperlink" Target="https://www.fishersci.nl/shop/products/orion-star-a329-ph-ise-conductivity-dissolved-oxygen-portable-multiparameter-meter/11621489" TargetMode="External"/><Relationship Id="rId33" Type="http://schemas.openxmlformats.org/officeDocument/2006/relationships/hyperlink" Target="https://www.jarcomputers.com/cisco-catalyst-9300x-24x25g-fiber-ports-modular-uplink-switch-sprod-666817.html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s://uchitel.bg/digitalna-laboratoriya-za-izsledvane-na-vodata" TargetMode="External"/><Relationship Id="rId16" Type="http://schemas.openxmlformats.org/officeDocument/2006/relationships/hyperlink" Target="https://uk.mathworks.com/pricing-licensing.html" TargetMode="External"/><Relationship Id="rId20" Type="http://schemas.openxmlformats.org/officeDocument/2006/relationships/hyperlink" Target="https://etop.bg/water-quality-products" TargetMode="External"/><Relationship Id="rId29" Type="http://schemas.openxmlformats.org/officeDocument/2006/relationships/hyperlink" Target="SECURYTRON_5.pdf" TargetMode="External"/><Relationship Id="rId1" Type="http://schemas.openxmlformats.org/officeDocument/2006/relationships/hyperlink" Target="https://www.oracle.com/a/ocom/docs/corporate/pricing/technology-price-list-070617.pdf" TargetMode="External"/><Relationship Id="rId6" Type="http://schemas.openxmlformats.org/officeDocument/2006/relationships/hyperlink" Target="https://www.speedcomputers.biz/speed-game-hard-dream-i9-13th-gen-ekstremen-pc/" TargetMode="External"/><Relationship Id="rId11" Type="http://schemas.openxmlformats.org/officeDocument/2006/relationships/hyperlink" Target="https://www.technopolis.bg/bg/Hladilnici-s-dolen-frizer/Hladilnik-s-frizer-GORENJE-NRK6182PS4/p/651455" TargetMode="External"/><Relationship Id="rId24" Type="http://schemas.openxmlformats.org/officeDocument/2006/relationships/hyperlink" Target="https://dellshop.bg/videoconf/videokonferentna-sistema-rally-plus" TargetMode="External"/><Relationship Id="rId32" Type="http://schemas.openxmlformats.org/officeDocument/2006/relationships/hyperlink" Target="SECURYTRON_8.pdf" TargetMode="External"/><Relationship Id="rId37" Type="http://schemas.openxmlformats.org/officeDocument/2006/relationships/hyperlink" Target="Grema3D_2.pdf" TargetMode="External"/><Relationship Id="rId5" Type="http://schemas.openxmlformats.org/officeDocument/2006/relationships/hyperlink" Target="https://www.periskal.com/en/river-information-services" TargetMode="External"/><Relationship Id="rId15" Type="http://schemas.openxmlformats.org/officeDocument/2006/relationships/hyperlink" Target="https://uk.mathworks.com/pricing-licensing.html?prodcode=SL&amp;intendeduse=comm" TargetMode="External"/><Relationship Id="rId23" Type="http://schemas.openxmlformats.org/officeDocument/2006/relationships/hyperlink" Target="https://dartek.bg/periphery/printer-scanner/laser-mf/hp-color-laserjet-enterprise-mfp-m776z" TargetMode="External"/><Relationship Id="rId28" Type="http://schemas.openxmlformats.org/officeDocument/2006/relationships/hyperlink" Target="SECURYTRON_4.pdf" TargetMode="External"/><Relationship Id="rId36" Type="http://schemas.openxmlformats.org/officeDocument/2006/relationships/hyperlink" Target="Grema3D_1.pdf" TargetMode="External"/><Relationship Id="rId10" Type="http://schemas.openxmlformats.org/officeDocument/2006/relationships/hyperlink" Target="https://www.g2.com/products/ibm-spss-statistics/pricing" TargetMode="External"/><Relationship Id="rId19" Type="http://schemas.openxmlformats.org/officeDocument/2006/relationships/hyperlink" Target="https://ribarskitakumi.com/shop/kolesar-za-lodka-6-8m/" TargetMode="External"/><Relationship Id="rId31" Type="http://schemas.openxmlformats.org/officeDocument/2006/relationships/hyperlink" Target="SECURYTRON_7.pdf" TargetMode="External"/><Relationship Id="rId4" Type="http://schemas.openxmlformats.org/officeDocument/2006/relationships/hyperlink" Target="https://glenvironment.en.made-in-china.com/product/kJWrwqEoCMVH/China-Apure-Water-Quality-Monitor-Buoy-Multiple-Parameter-for-River-Water-Quality-Measurement.html" TargetMode="External"/><Relationship Id="rId9" Type="http://schemas.openxmlformats.org/officeDocument/2006/relationships/hyperlink" Target="https://dartek.bg/computers/kompyutarni-sistemi/hp-eliteone-870-g9-aio-intel-core-i714700-27inch-qhd-32gb-1tb-ssd-w11p-smartbuy-eu" TargetMode="External"/><Relationship Id="rId14" Type="http://schemas.openxmlformats.org/officeDocument/2006/relationships/hyperlink" Target="https://www.msmiami.com/Products_s/1.htm" TargetMode="External"/><Relationship Id="rId22" Type="http://schemas.openxmlformats.org/officeDocument/2006/relationships/hyperlink" Target="https://dartek.bg/computers/monitors/asus-rog-swift-oled-pg49wcd-49inch-oled-curved-1800r-5120x1440-250cdm2-003ms-hdmi-dp-usbc-2xusb-32-g" TargetMode="External"/><Relationship Id="rId27" Type="http://schemas.openxmlformats.org/officeDocument/2006/relationships/hyperlink" Target="SECURYTRON_3.pdf" TargetMode="External"/><Relationship Id="rId30" Type="http://schemas.openxmlformats.org/officeDocument/2006/relationships/hyperlink" Target="SECURYTRON_6.pdf" TargetMode="External"/><Relationship Id="rId35" Type="http://schemas.openxmlformats.org/officeDocument/2006/relationships/hyperlink" Target="Dartek_1.pdf" TargetMode="External"/><Relationship Id="rId8" Type="http://schemas.openxmlformats.org/officeDocument/2006/relationships/hyperlink" Target="https://totalcarp.bg/lodki-sonari/lodka-bearcreeks-cormorant" TargetMode="External"/><Relationship Id="rId3" Type="http://schemas.openxmlformats.org/officeDocument/2006/relationships/hyperlink" Target="https://www.aliexpress.com/item/100500419304330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tabSelected="1" view="pageBreakPreview" zoomScale="75" zoomScaleNormal="120" zoomScaleSheetLayoutView="75" workbookViewId="0">
      <selection activeCell="B1" sqref="B1:B1048576"/>
    </sheetView>
  </sheetViews>
  <sheetFormatPr defaultRowHeight="14.5" x14ac:dyDescent="0.35"/>
  <cols>
    <col min="1" max="1" width="7.08984375" style="15" customWidth="1"/>
    <col min="2" max="2" width="28.1796875" style="136" customWidth="1"/>
    <col min="3" max="3" width="44.54296875" bestFit="1" customWidth="1"/>
    <col min="4" max="4" width="8.90625" bestFit="1" customWidth="1"/>
    <col min="5" max="5" width="11.81640625" bestFit="1" customWidth="1"/>
    <col min="6" max="6" width="13.54296875" style="21" bestFit="1" customWidth="1"/>
    <col min="7" max="7" width="14.6328125" style="21" bestFit="1" customWidth="1"/>
    <col min="8" max="8" width="14.54296875" customWidth="1"/>
    <col min="9" max="9" width="105.6328125" customWidth="1"/>
  </cols>
  <sheetData>
    <row r="5" spans="1:9" ht="42.75" customHeight="1" x14ac:dyDescent="0.35">
      <c r="A5" s="29" t="s">
        <v>10</v>
      </c>
      <c r="B5" s="29"/>
      <c r="C5" s="29"/>
      <c r="D5" s="29"/>
      <c r="E5" s="29"/>
      <c r="F5" s="29"/>
      <c r="G5" s="29"/>
      <c r="H5" s="29"/>
      <c r="I5" s="29"/>
    </row>
    <row r="6" spans="1:9" x14ac:dyDescent="0.35">
      <c r="A6" s="29"/>
      <c r="B6" s="29"/>
      <c r="C6" s="29"/>
      <c r="D6" s="29"/>
      <c r="E6" s="29"/>
      <c r="F6" s="29"/>
      <c r="G6" s="29"/>
      <c r="H6" s="29"/>
      <c r="I6" s="29"/>
    </row>
    <row r="7" spans="1:9" x14ac:dyDescent="0.35">
      <c r="A7" s="30" t="s">
        <v>13</v>
      </c>
      <c r="B7" s="30"/>
      <c r="C7" s="30"/>
      <c r="D7" s="30"/>
      <c r="E7" s="30"/>
      <c r="F7" s="30"/>
      <c r="G7" s="30"/>
      <c r="H7" s="30"/>
      <c r="I7" s="30"/>
    </row>
    <row r="8" spans="1:9" ht="17.25" customHeight="1" x14ac:dyDescent="0.35">
      <c r="A8" s="31" t="s">
        <v>12</v>
      </c>
      <c r="B8" s="32"/>
      <c r="C8" s="32"/>
      <c r="D8" s="32"/>
      <c r="E8" s="32"/>
      <c r="F8" s="32"/>
      <c r="G8" s="32"/>
      <c r="H8" s="32"/>
      <c r="I8" s="33"/>
    </row>
    <row r="9" spans="1:9" x14ac:dyDescent="0.35">
      <c r="A9" s="13"/>
      <c r="B9" s="125"/>
      <c r="C9" s="6"/>
      <c r="D9" s="6"/>
      <c r="E9" s="6"/>
      <c r="F9" s="17"/>
      <c r="G9" s="17"/>
      <c r="H9" s="9"/>
      <c r="I9" s="6"/>
    </row>
    <row r="10" spans="1:9" ht="15.75" customHeight="1" x14ac:dyDescent="0.35">
      <c r="A10" s="34" t="s">
        <v>8</v>
      </c>
      <c r="B10" s="35"/>
      <c r="C10" s="35"/>
      <c r="D10" s="35"/>
      <c r="E10" s="35"/>
      <c r="F10" s="35"/>
      <c r="G10" s="35"/>
      <c r="H10" s="35"/>
      <c r="I10" s="35"/>
    </row>
    <row r="11" spans="1:9" ht="66" customHeight="1" x14ac:dyDescent="0.35">
      <c r="A11" s="2" t="s">
        <v>0</v>
      </c>
      <c r="B11" s="2"/>
      <c r="C11" s="2" t="s">
        <v>6</v>
      </c>
      <c r="D11" s="2" t="s">
        <v>1</v>
      </c>
      <c r="E11" s="2" t="s">
        <v>2</v>
      </c>
      <c r="F11" s="18" t="s">
        <v>4</v>
      </c>
      <c r="G11" s="22" t="s">
        <v>5</v>
      </c>
      <c r="H11" s="4" t="s">
        <v>3</v>
      </c>
      <c r="I11" s="4" t="s">
        <v>9</v>
      </c>
    </row>
    <row r="12" spans="1:9" ht="60.5" customHeight="1" x14ac:dyDescent="0.35">
      <c r="A12" s="14">
        <v>1</v>
      </c>
      <c r="B12" s="137" t="s">
        <v>156</v>
      </c>
      <c r="C12" s="11" t="s">
        <v>14</v>
      </c>
      <c r="D12" s="1" t="s">
        <v>15</v>
      </c>
      <c r="E12" s="1">
        <v>1</v>
      </c>
      <c r="F12" s="19">
        <f>6600000/1.2</f>
        <v>5500000</v>
      </c>
      <c r="G12" s="23">
        <f t="shared" ref="G12:G13" si="0">E12*F12</f>
        <v>5500000</v>
      </c>
      <c r="H12" s="5">
        <f>G12*1.2</f>
        <v>6600000</v>
      </c>
      <c r="I12" s="7" t="s">
        <v>16</v>
      </c>
    </row>
    <row r="13" spans="1:9" ht="98" x14ac:dyDescent="0.35">
      <c r="A13" s="14">
        <v>2</v>
      </c>
      <c r="B13" s="137" t="s">
        <v>157</v>
      </c>
      <c r="C13" s="11" t="s">
        <v>154</v>
      </c>
      <c r="D13" s="1" t="s">
        <v>15</v>
      </c>
      <c r="E13" s="16">
        <v>1</v>
      </c>
      <c r="F13" s="19">
        <f>1200000/1.2</f>
        <v>1000000</v>
      </c>
      <c r="G13" s="23">
        <f t="shared" si="0"/>
        <v>1000000</v>
      </c>
      <c r="H13" s="5">
        <f>G13*1.2</f>
        <v>1200000</v>
      </c>
      <c r="I13" s="7" t="s">
        <v>17</v>
      </c>
    </row>
    <row r="14" spans="1:9" ht="217.5" x14ac:dyDescent="0.35">
      <c r="A14" s="14">
        <v>88</v>
      </c>
      <c r="B14" s="138" t="s">
        <v>159</v>
      </c>
      <c r="C14" s="91" t="s">
        <v>114</v>
      </c>
      <c r="D14" s="86"/>
      <c r="E14" s="87">
        <v>1</v>
      </c>
      <c r="F14" s="88">
        <v>175000</v>
      </c>
      <c r="G14" s="89">
        <f>E14*F14</f>
        <v>175000</v>
      </c>
      <c r="H14" s="90">
        <f t="shared" ref="H14" si="1">G14*1.2</f>
        <v>210000</v>
      </c>
      <c r="I14" s="7" t="s">
        <v>17</v>
      </c>
    </row>
    <row r="15" spans="1:9" ht="42" x14ac:dyDescent="0.35">
      <c r="A15" s="14">
        <v>89</v>
      </c>
      <c r="B15" s="137" t="s">
        <v>158</v>
      </c>
      <c r="C15" s="92" t="s">
        <v>155</v>
      </c>
      <c r="D15" s="1" t="s">
        <v>15</v>
      </c>
      <c r="E15" s="1">
        <v>1</v>
      </c>
      <c r="F15" s="19">
        <v>20000</v>
      </c>
      <c r="G15" s="23">
        <f t="shared" ref="G14:G15" si="2">E15*F15</f>
        <v>20000</v>
      </c>
      <c r="H15" s="5">
        <f t="shared" ref="H14:H15" si="3">G15*1.2</f>
        <v>24000</v>
      </c>
      <c r="I15" s="7" t="s">
        <v>17</v>
      </c>
    </row>
    <row r="16" spans="1:9" x14ac:dyDescent="0.35">
      <c r="A16" s="14"/>
      <c r="B16" s="135"/>
      <c r="C16" s="12"/>
      <c r="D16" s="1"/>
      <c r="E16" s="1"/>
      <c r="F16" s="19"/>
      <c r="G16" s="23"/>
      <c r="H16" s="5"/>
      <c r="I16" s="7"/>
    </row>
    <row r="17" spans="1:9" x14ac:dyDescent="0.35">
      <c r="A17" s="14" t="s">
        <v>18</v>
      </c>
      <c r="B17" s="135"/>
      <c r="C17" s="12"/>
      <c r="D17" s="1"/>
      <c r="E17" s="1"/>
      <c r="F17" s="19"/>
      <c r="G17" s="23"/>
      <c r="H17" s="5"/>
      <c r="I17" s="7"/>
    </row>
    <row r="18" spans="1:9" ht="30" customHeight="1" x14ac:dyDescent="0.35">
      <c r="A18" s="36" t="s">
        <v>7</v>
      </c>
      <c r="B18" s="38"/>
      <c r="C18" s="37"/>
      <c r="D18" s="3"/>
      <c r="E18" s="8"/>
      <c r="F18" s="20"/>
      <c r="G18" s="24">
        <f>SUM(G12:G17)</f>
        <v>6695000</v>
      </c>
      <c r="H18" s="10">
        <f>SUM(H12:H17)</f>
        <v>8034000</v>
      </c>
      <c r="I18" s="27"/>
    </row>
    <row r="19" spans="1:9" x14ac:dyDescent="0.35">
      <c r="A19" s="28" t="s">
        <v>11</v>
      </c>
      <c r="B19" s="28"/>
      <c r="C19" s="28"/>
      <c r="D19" s="28"/>
      <c r="E19" s="28"/>
      <c r="F19" s="28"/>
      <c r="G19" s="28"/>
      <c r="H19" s="28"/>
      <c r="I19" s="28"/>
    </row>
    <row r="20" spans="1:9" x14ac:dyDescent="0.35">
      <c r="A20" s="28"/>
      <c r="B20" s="28"/>
      <c r="C20" s="28"/>
      <c r="D20" s="28"/>
      <c r="E20" s="28"/>
      <c r="F20" s="28"/>
      <c r="G20" s="28"/>
      <c r="H20" s="28"/>
      <c r="I20" s="28"/>
    </row>
  </sheetData>
  <mergeCells count="6">
    <mergeCell ref="A5:I6"/>
    <mergeCell ref="A7:I7"/>
    <mergeCell ref="A8:I8"/>
    <mergeCell ref="A10:I10"/>
    <mergeCell ref="A18:C18"/>
    <mergeCell ref="A19:I20"/>
  </mergeCells>
  <pageMargins left="0.7" right="0.7" top="0.75" bottom="0.75" header="0.3" footer="0.3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03"/>
  <sheetViews>
    <sheetView view="pageBreakPreview" topLeftCell="C89" zoomScale="75" zoomScaleNormal="120" zoomScaleSheetLayoutView="75" workbookViewId="0">
      <selection activeCell="G52" sqref="G52"/>
    </sheetView>
  </sheetViews>
  <sheetFormatPr defaultRowHeight="14.5" x14ac:dyDescent="0.35"/>
  <cols>
    <col min="1" max="1" width="7.08984375" style="15" customWidth="1"/>
    <col min="2" max="2" width="16.6328125" style="136" customWidth="1"/>
    <col min="3" max="3" width="44.54296875" bestFit="1" customWidth="1"/>
    <col min="4" max="4" width="8.90625" bestFit="1" customWidth="1"/>
    <col min="5" max="5" width="11.81640625" bestFit="1" customWidth="1"/>
    <col min="6" max="6" width="13.54296875" style="21" bestFit="1" customWidth="1"/>
    <col min="7" max="7" width="14.6328125" style="21" bestFit="1" customWidth="1"/>
    <col min="8" max="8" width="14.54296875" customWidth="1"/>
    <col min="9" max="9" width="105.6328125" customWidth="1"/>
  </cols>
  <sheetData>
    <row r="5" spans="1:9" ht="42.75" customHeight="1" x14ac:dyDescent="0.35">
      <c r="A5" s="29" t="s">
        <v>10</v>
      </c>
      <c r="B5" s="29"/>
      <c r="C5" s="29"/>
      <c r="D5" s="29"/>
      <c r="E5" s="29"/>
      <c r="F5" s="29"/>
      <c r="G5" s="29"/>
      <c r="H5" s="29"/>
      <c r="I5" s="29"/>
    </row>
    <row r="6" spans="1:9" x14ac:dyDescent="0.35">
      <c r="A6" s="29"/>
      <c r="B6" s="29"/>
      <c r="C6" s="29"/>
      <c r="D6" s="29"/>
      <c r="E6" s="29"/>
      <c r="F6" s="29"/>
      <c r="G6" s="29"/>
      <c r="H6" s="29"/>
      <c r="I6" s="29"/>
    </row>
    <row r="7" spans="1:9" x14ac:dyDescent="0.35">
      <c r="A7" s="30" t="s">
        <v>13</v>
      </c>
      <c r="B7" s="30"/>
      <c r="C7" s="30"/>
      <c r="D7" s="30"/>
      <c r="E7" s="30"/>
      <c r="F7" s="30"/>
      <c r="G7" s="30"/>
      <c r="H7" s="30"/>
      <c r="I7" s="30"/>
    </row>
    <row r="8" spans="1:9" ht="17.25" customHeight="1" x14ac:dyDescent="0.35">
      <c r="A8" s="31" t="s">
        <v>12</v>
      </c>
      <c r="B8" s="32"/>
      <c r="C8" s="32"/>
      <c r="D8" s="32"/>
      <c r="E8" s="32"/>
      <c r="F8" s="32"/>
      <c r="G8" s="32"/>
      <c r="H8" s="32"/>
      <c r="I8" s="33"/>
    </row>
    <row r="9" spans="1:9" x14ac:dyDescent="0.35">
      <c r="A9" s="13"/>
      <c r="B9" s="125"/>
      <c r="C9" s="6"/>
      <c r="D9" s="6"/>
      <c r="E9" s="6"/>
      <c r="F9" s="17"/>
      <c r="G9" s="17"/>
      <c r="H9" s="9"/>
      <c r="I9" s="6"/>
    </row>
    <row r="10" spans="1:9" ht="15.75" customHeight="1" x14ac:dyDescent="0.35">
      <c r="A10" s="34" t="s">
        <v>8</v>
      </c>
      <c r="B10" s="35"/>
      <c r="C10" s="35"/>
      <c r="D10" s="35"/>
      <c r="E10" s="35"/>
      <c r="F10" s="35"/>
      <c r="G10" s="35"/>
      <c r="H10" s="35"/>
      <c r="I10" s="35"/>
    </row>
    <row r="11" spans="1:9" ht="66" customHeight="1" x14ac:dyDescent="0.35">
      <c r="A11" s="2" t="s">
        <v>0</v>
      </c>
      <c r="B11" s="2"/>
      <c r="C11" s="2" t="s">
        <v>6</v>
      </c>
      <c r="D11" s="2" t="s">
        <v>1</v>
      </c>
      <c r="E11" s="2" t="s">
        <v>2</v>
      </c>
      <c r="F11" s="18" t="s">
        <v>4</v>
      </c>
      <c r="G11" s="22" t="s">
        <v>5</v>
      </c>
      <c r="H11" s="4" t="s">
        <v>3</v>
      </c>
      <c r="I11" s="4" t="s">
        <v>9</v>
      </c>
    </row>
    <row r="12" spans="1:9" ht="14.5" customHeight="1" x14ac:dyDescent="0.35">
      <c r="A12" s="14">
        <v>3</v>
      </c>
      <c r="B12" s="126" t="s">
        <v>158</v>
      </c>
      <c r="C12" s="41" t="s">
        <v>28</v>
      </c>
      <c r="D12" s="42" t="s">
        <v>15</v>
      </c>
      <c r="E12" s="43">
        <v>2</v>
      </c>
      <c r="F12" s="44">
        <v>22100</v>
      </c>
      <c r="G12" s="45">
        <f t="shared" ref="G12:G74" si="0">E12*F12</f>
        <v>44200</v>
      </c>
      <c r="H12" s="39">
        <f t="shared" ref="H12:H75" si="1">G12*1.2</f>
        <v>53040</v>
      </c>
      <c r="I12" s="46" t="s">
        <v>17</v>
      </c>
    </row>
    <row r="13" spans="1:9" x14ac:dyDescent="0.35">
      <c r="A13" s="14">
        <v>4</v>
      </c>
      <c r="B13" s="127"/>
      <c r="C13" s="47" t="s">
        <v>19</v>
      </c>
      <c r="D13" s="42" t="s">
        <v>15</v>
      </c>
      <c r="E13" s="43">
        <v>1</v>
      </c>
      <c r="F13" s="44">
        <v>10000</v>
      </c>
      <c r="G13" s="45">
        <f t="shared" si="0"/>
        <v>10000</v>
      </c>
      <c r="H13" s="39">
        <f t="shared" si="1"/>
        <v>12000</v>
      </c>
      <c r="I13" s="48" t="s">
        <v>29</v>
      </c>
    </row>
    <row r="14" spans="1:9" x14ac:dyDescent="0.35">
      <c r="A14" s="14">
        <v>5</v>
      </c>
      <c r="B14" s="127"/>
      <c r="C14" s="47" t="s">
        <v>20</v>
      </c>
      <c r="D14" s="42" t="s">
        <v>15</v>
      </c>
      <c r="E14" s="49">
        <v>10</v>
      </c>
      <c r="F14" s="44">
        <v>100</v>
      </c>
      <c r="G14" s="45">
        <f t="shared" si="0"/>
        <v>1000</v>
      </c>
      <c r="H14" s="39">
        <f t="shared" si="1"/>
        <v>1200</v>
      </c>
      <c r="I14" s="46" t="s">
        <v>17</v>
      </c>
    </row>
    <row r="15" spans="1:9" x14ac:dyDescent="0.35">
      <c r="A15" s="14">
        <v>6</v>
      </c>
      <c r="B15" s="127"/>
      <c r="C15" s="50" t="s">
        <v>21</v>
      </c>
      <c r="D15" s="42" t="s">
        <v>15</v>
      </c>
      <c r="E15" s="51">
        <v>1</v>
      </c>
      <c r="F15" s="44">
        <v>7000</v>
      </c>
      <c r="G15" s="45">
        <f t="shared" si="0"/>
        <v>7000</v>
      </c>
      <c r="H15" s="39">
        <f t="shared" si="1"/>
        <v>8400</v>
      </c>
      <c r="I15" s="46" t="s">
        <v>17</v>
      </c>
    </row>
    <row r="16" spans="1:9" ht="29" x14ac:dyDescent="0.35">
      <c r="A16" s="14">
        <v>7</v>
      </c>
      <c r="B16" s="127"/>
      <c r="C16" s="52" t="s">
        <v>22</v>
      </c>
      <c r="D16" s="42" t="s">
        <v>15</v>
      </c>
      <c r="E16" s="51">
        <v>6</v>
      </c>
      <c r="F16" s="44">
        <v>1000</v>
      </c>
      <c r="G16" s="45">
        <f t="shared" si="0"/>
        <v>6000</v>
      </c>
      <c r="H16" s="39">
        <f t="shared" si="1"/>
        <v>7200</v>
      </c>
      <c r="I16" s="52" t="s">
        <v>30</v>
      </c>
    </row>
    <row r="17" spans="1:9" ht="29" x14ac:dyDescent="0.35">
      <c r="A17" s="14">
        <v>8</v>
      </c>
      <c r="B17" s="127"/>
      <c r="C17" s="50" t="s">
        <v>23</v>
      </c>
      <c r="D17" s="42" t="s">
        <v>15</v>
      </c>
      <c r="E17" s="53">
        <v>3</v>
      </c>
      <c r="F17" s="44">
        <v>4000</v>
      </c>
      <c r="G17" s="45">
        <f t="shared" si="0"/>
        <v>12000</v>
      </c>
      <c r="H17" s="39">
        <f t="shared" si="1"/>
        <v>14400</v>
      </c>
      <c r="I17" s="52" t="s">
        <v>31</v>
      </c>
    </row>
    <row r="18" spans="1:9" ht="16.25" customHeight="1" x14ac:dyDescent="0.35">
      <c r="A18" s="14">
        <v>9</v>
      </c>
      <c r="B18" s="127"/>
      <c r="C18" s="50" t="s">
        <v>24</v>
      </c>
      <c r="D18" s="42" t="s">
        <v>15</v>
      </c>
      <c r="E18" s="53">
        <v>3</v>
      </c>
      <c r="F18" s="44">
        <v>3500</v>
      </c>
      <c r="G18" s="45">
        <f t="shared" si="0"/>
        <v>10500</v>
      </c>
      <c r="H18" s="39">
        <f t="shared" si="1"/>
        <v>12600</v>
      </c>
      <c r="I18" s="52" t="s">
        <v>32</v>
      </c>
    </row>
    <row r="19" spans="1:9" x14ac:dyDescent="0.35">
      <c r="A19" s="14">
        <v>10</v>
      </c>
      <c r="B19" s="127"/>
      <c r="C19" s="52" t="s">
        <v>25</v>
      </c>
      <c r="D19" s="42" t="s">
        <v>15</v>
      </c>
      <c r="E19" s="53">
        <v>1</v>
      </c>
      <c r="F19" s="44">
        <v>950</v>
      </c>
      <c r="G19" s="45">
        <f t="shared" si="0"/>
        <v>950</v>
      </c>
      <c r="H19" s="39">
        <f t="shared" si="1"/>
        <v>1140</v>
      </c>
      <c r="I19" s="52" t="s">
        <v>33</v>
      </c>
    </row>
    <row r="20" spans="1:9" ht="29" x14ac:dyDescent="0.35">
      <c r="A20" s="14">
        <v>11</v>
      </c>
      <c r="B20" s="127"/>
      <c r="C20" s="50" t="s">
        <v>25</v>
      </c>
      <c r="D20" s="42" t="s">
        <v>15</v>
      </c>
      <c r="E20" s="51">
        <v>1</v>
      </c>
      <c r="F20" s="44">
        <v>10000</v>
      </c>
      <c r="G20" s="45">
        <f t="shared" si="0"/>
        <v>10000</v>
      </c>
      <c r="H20" s="39">
        <f t="shared" si="1"/>
        <v>12000</v>
      </c>
      <c r="I20" s="52" t="s">
        <v>34</v>
      </c>
    </row>
    <row r="21" spans="1:9" ht="29" x14ac:dyDescent="0.35">
      <c r="A21" s="14">
        <v>12</v>
      </c>
      <c r="B21" s="127"/>
      <c r="C21" s="50" t="s">
        <v>26</v>
      </c>
      <c r="D21" s="42" t="s">
        <v>15</v>
      </c>
      <c r="E21" s="51">
        <v>3</v>
      </c>
      <c r="F21" s="44">
        <v>1640</v>
      </c>
      <c r="G21" s="45">
        <f t="shared" si="0"/>
        <v>4920</v>
      </c>
      <c r="H21" s="39">
        <f t="shared" si="1"/>
        <v>5904</v>
      </c>
      <c r="I21" s="52" t="s">
        <v>35</v>
      </c>
    </row>
    <row r="22" spans="1:9" x14ac:dyDescent="0.35">
      <c r="A22" s="14">
        <v>13</v>
      </c>
      <c r="B22" s="127"/>
      <c r="C22" s="50" t="s">
        <v>27</v>
      </c>
      <c r="D22" s="42" t="s">
        <v>15</v>
      </c>
      <c r="E22" s="53">
        <v>1</v>
      </c>
      <c r="F22" s="44">
        <v>130000</v>
      </c>
      <c r="G22" s="45">
        <f t="shared" si="0"/>
        <v>130000</v>
      </c>
      <c r="H22" s="39">
        <f t="shared" si="1"/>
        <v>156000</v>
      </c>
      <c r="I22" s="46" t="s">
        <v>17</v>
      </c>
    </row>
    <row r="23" spans="1:9" ht="29" x14ac:dyDescent="0.35">
      <c r="A23" s="14">
        <v>14</v>
      </c>
      <c r="B23" s="127"/>
      <c r="C23" s="52" t="s">
        <v>36</v>
      </c>
      <c r="D23" s="42" t="s">
        <v>15</v>
      </c>
      <c r="E23" s="53">
        <v>1</v>
      </c>
      <c r="F23" s="44">
        <v>48040</v>
      </c>
      <c r="G23" s="45">
        <f t="shared" si="0"/>
        <v>48040</v>
      </c>
      <c r="H23" s="39">
        <f t="shared" si="1"/>
        <v>57648</v>
      </c>
      <c r="I23" s="50" t="s">
        <v>17</v>
      </c>
    </row>
    <row r="24" spans="1:9" x14ac:dyDescent="0.35">
      <c r="A24" s="14">
        <v>15</v>
      </c>
      <c r="B24" s="127"/>
      <c r="C24" s="54" t="s">
        <v>49</v>
      </c>
      <c r="D24" s="42" t="s">
        <v>15</v>
      </c>
      <c r="E24" s="55">
        <v>5</v>
      </c>
      <c r="F24" s="44">
        <v>1200</v>
      </c>
      <c r="G24" s="45">
        <f t="shared" si="0"/>
        <v>6000</v>
      </c>
      <c r="H24" s="39">
        <f t="shared" si="1"/>
        <v>7200</v>
      </c>
      <c r="I24" s="56" t="s">
        <v>51</v>
      </c>
    </row>
    <row r="25" spans="1:9" x14ac:dyDescent="0.35">
      <c r="A25" s="14">
        <v>16</v>
      </c>
      <c r="B25" s="127"/>
      <c r="C25" s="54" t="s">
        <v>37</v>
      </c>
      <c r="D25" s="42" t="s">
        <v>15</v>
      </c>
      <c r="E25" s="55">
        <v>5</v>
      </c>
      <c r="F25" s="44">
        <v>700</v>
      </c>
      <c r="G25" s="45">
        <f t="shared" si="0"/>
        <v>3500</v>
      </c>
      <c r="H25" s="39">
        <f t="shared" si="1"/>
        <v>4200</v>
      </c>
      <c r="I25" s="56" t="s">
        <v>52</v>
      </c>
    </row>
    <row r="26" spans="1:9" x14ac:dyDescent="0.35">
      <c r="A26" s="14">
        <v>17</v>
      </c>
      <c r="B26" s="127"/>
      <c r="C26" s="54" t="s">
        <v>38</v>
      </c>
      <c r="D26" s="42" t="s">
        <v>15</v>
      </c>
      <c r="E26" s="55">
        <v>4</v>
      </c>
      <c r="F26" s="44">
        <v>500</v>
      </c>
      <c r="G26" s="45">
        <f t="shared" si="0"/>
        <v>2000</v>
      </c>
      <c r="H26" s="39">
        <f t="shared" si="1"/>
        <v>2400</v>
      </c>
      <c r="I26" s="56" t="s">
        <v>53</v>
      </c>
    </row>
    <row r="27" spans="1:9" x14ac:dyDescent="0.35">
      <c r="A27" s="14">
        <v>18</v>
      </c>
      <c r="B27" s="127"/>
      <c r="C27" s="54" t="s">
        <v>39</v>
      </c>
      <c r="D27" s="42" t="s">
        <v>15</v>
      </c>
      <c r="E27" s="55">
        <v>2</v>
      </c>
      <c r="F27" s="44">
        <v>800</v>
      </c>
      <c r="G27" s="45">
        <f t="shared" si="0"/>
        <v>1600</v>
      </c>
      <c r="H27" s="39">
        <f t="shared" si="1"/>
        <v>1920</v>
      </c>
      <c r="I27" s="56" t="s">
        <v>54</v>
      </c>
    </row>
    <row r="28" spans="1:9" x14ac:dyDescent="0.35">
      <c r="A28" s="14">
        <v>19</v>
      </c>
      <c r="B28" s="127"/>
      <c r="C28" s="54" t="s">
        <v>40</v>
      </c>
      <c r="D28" s="42" t="s">
        <v>15</v>
      </c>
      <c r="E28" s="55">
        <v>4</v>
      </c>
      <c r="F28" s="44">
        <v>500</v>
      </c>
      <c r="G28" s="45">
        <f t="shared" si="0"/>
        <v>2000</v>
      </c>
      <c r="H28" s="39">
        <f t="shared" si="1"/>
        <v>2400</v>
      </c>
      <c r="I28" s="56" t="s">
        <v>55</v>
      </c>
    </row>
    <row r="29" spans="1:9" x14ac:dyDescent="0.35">
      <c r="A29" s="14">
        <v>20</v>
      </c>
      <c r="B29" s="127"/>
      <c r="C29" s="54" t="s">
        <v>41</v>
      </c>
      <c r="D29" s="42" t="s">
        <v>15</v>
      </c>
      <c r="E29" s="55">
        <v>2</v>
      </c>
      <c r="F29" s="44">
        <v>500</v>
      </c>
      <c r="G29" s="45">
        <f t="shared" si="0"/>
        <v>1000</v>
      </c>
      <c r="H29" s="39">
        <f t="shared" si="1"/>
        <v>1200</v>
      </c>
      <c r="I29" s="56" t="s">
        <v>56</v>
      </c>
    </row>
    <row r="30" spans="1:9" x14ac:dyDescent="0.35">
      <c r="A30" s="14">
        <v>21</v>
      </c>
      <c r="B30" s="127"/>
      <c r="C30" s="54" t="s">
        <v>42</v>
      </c>
      <c r="D30" s="42" t="s">
        <v>15</v>
      </c>
      <c r="E30" s="55">
        <v>5</v>
      </c>
      <c r="F30" s="44">
        <v>1300</v>
      </c>
      <c r="G30" s="45">
        <f t="shared" si="0"/>
        <v>6500</v>
      </c>
      <c r="H30" s="39">
        <f t="shared" si="1"/>
        <v>7800</v>
      </c>
      <c r="I30" s="56" t="s">
        <v>57</v>
      </c>
    </row>
    <row r="31" spans="1:9" x14ac:dyDescent="0.35">
      <c r="A31" s="14">
        <v>22</v>
      </c>
      <c r="B31" s="127"/>
      <c r="C31" s="54" t="s">
        <v>43</v>
      </c>
      <c r="D31" s="42" t="s">
        <v>15</v>
      </c>
      <c r="E31" s="55">
        <v>5</v>
      </c>
      <c r="F31" s="44">
        <v>1000</v>
      </c>
      <c r="G31" s="45">
        <f t="shared" si="0"/>
        <v>5000</v>
      </c>
      <c r="H31" s="39">
        <f t="shared" si="1"/>
        <v>6000</v>
      </c>
      <c r="I31" s="56" t="s">
        <v>58</v>
      </c>
    </row>
    <row r="32" spans="1:9" x14ac:dyDescent="0.35">
      <c r="A32" s="14">
        <v>23</v>
      </c>
      <c r="B32" s="127"/>
      <c r="C32" s="54" t="s">
        <v>44</v>
      </c>
      <c r="D32" s="42" t="s">
        <v>15</v>
      </c>
      <c r="E32" s="55">
        <v>5</v>
      </c>
      <c r="F32" s="44">
        <v>3000</v>
      </c>
      <c r="G32" s="45">
        <f t="shared" si="0"/>
        <v>15000</v>
      </c>
      <c r="H32" s="39">
        <f t="shared" si="1"/>
        <v>18000</v>
      </c>
      <c r="I32" s="56" t="s">
        <v>59</v>
      </c>
    </row>
    <row r="33" spans="1:9" x14ac:dyDescent="0.35">
      <c r="A33" s="14">
        <v>24</v>
      </c>
      <c r="B33" s="127"/>
      <c r="C33" s="54" t="s">
        <v>45</v>
      </c>
      <c r="D33" s="42" t="s">
        <v>15</v>
      </c>
      <c r="E33" s="55">
        <v>1</v>
      </c>
      <c r="F33" s="44">
        <v>10000</v>
      </c>
      <c r="G33" s="45">
        <f t="shared" si="0"/>
        <v>10000</v>
      </c>
      <c r="H33" s="39">
        <f t="shared" si="1"/>
        <v>12000</v>
      </c>
      <c r="I33" s="56" t="s">
        <v>60</v>
      </c>
    </row>
    <row r="34" spans="1:9" ht="29" x14ac:dyDescent="0.35">
      <c r="A34" s="14">
        <v>25</v>
      </c>
      <c r="B34" s="127"/>
      <c r="C34" s="50" t="s">
        <v>23</v>
      </c>
      <c r="D34" s="42" t="s">
        <v>15</v>
      </c>
      <c r="E34" s="51">
        <v>3</v>
      </c>
      <c r="F34" s="44">
        <v>4000</v>
      </c>
      <c r="G34" s="45">
        <f t="shared" si="0"/>
        <v>12000</v>
      </c>
      <c r="H34" s="39">
        <f t="shared" si="1"/>
        <v>14400</v>
      </c>
      <c r="I34" s="52" t="s">
        <v>31</v>
      </c>
    </row>
    <row r="35" spans="1:9" ht="29" x14ac:dyDescent="0.35">
      <c r="A35" s="14">
        <v>26</v>
      </c>
      <c r="B35" s="127"/>
      <c r="C35" s="52" t="s">
        <v>22</v>
      </c>
      <c r="D35" s="42" t="s">
        <v>15</v>
      </c>
      <c r="E35" s="51">
        <v>3</v>
      </c>
      <c r="F35" s="44">
        <v>1000</v>
      </c>
      <c r="G35" s="45">
        <f t="shared" si="0"/>
        <v>3000</v>
      </c>
      <c r="H35" s="39">
        <f t="shared" si="1"/>
        <v>3600</v>
      </c>
      <c r="I35" s="52" t="s">
        <v>30</v>
      </c>
    </row>
    <row r="36" spans="1:9" ht="29" x14ac:dyDescent="0.35">
      <c r="A36" s="14">
        <v>27</v>
      </c>
      <c r="B36" s="127"/>
      <c r="C36" s="50" t="s">
        <v>24</v>
      </c>
      <c r="D36" s="42" t="s">
        <v>15</v>
      </c>
      <c r="E36" s="51">
        <v>2</v>
      </c>
      <c r="F36" s="44">
        <v>3500</v>
      </c>
      <c r="G36" s="45">
        <f t="shared" si="0"/>
        <v>7000</v>
      </c>
      <c r="H36" s="39">
        <f t="shared" si="1"/>
        <v>8400</v>
      </c>
      <c r="I36" s="52" t="s">
        <v>32</v>
      </c>
    </row>
    <row r="37" spans="1:9" x14ac:dyDescent="0.35">
      <c r="A37" s="14">
        <v>28</v>
      </c>
      <c r="B37" s="127"/>
      <c r="C37" s="52" t="s">
        <v>25</v>
      </c>
      <c r="D37" s="42" t="s">
        <v>15</v>
      </c>
      <c r="E37" s="51">
        <v>1</v>
      </c>
      <c r="F37" s="44">
        <v>950</v>
      </c>
      <c r="G37" s="45">
        <f t="shared" si="0"/>
        <v>950</v>
      </c>
      <c r="H37" s="39">
        <f t="shared" si="1"/>
        <v>1140</v>
      </c>
      <c r="I37" s="52" t="s">
        <v>33</v>
      </c>
    </row>
    <row r="38" spans="1:9" x14ac:dyDescent="0.35">
      <c r="A38" s="14">
        <v>29</v>
      </c>
      <c r="B38" s="127"/>
      <c r="C38" s="52" t="s">
        <v>46</v>
      </c>
      <c r="D38" s="42" t="s">
        <v>15</v>
      </c>
      <c r="E38" s="51">
        <v>1</v>
      </c>
      <c r="F38" s="44">
        <v>58200</v>
      </c>
      <c r="G38" s="45">
        <f t="shared" si="0"/>
        <v>58200</v>
      </c>
      <c r="H38" s="39">
        <f t="shared" si="1"/>
        <v>69840</v>
      </c>
      <c r="I38" s="50" t="s">
        <v>17</v>
      </c>
    </row>
    <row r="39" spans="1:9" x14ac:dyDescent="0.35">
      <c r="A39" s="14">
        <v>30</v>
      </c>
      <c r="B39" s="127"/>
      <c r="C39" s="52" t="s">
        <v>47</v>
      </c>
      <c r="D39" s="42" t="s">
        <v>15</v>
      </c>
      <c r="E39" s="51">
        <v>1</v>
      </c>
      <c r="F39" s="44">
        <v>53640</v>
      </c>
      <c r="G39" s="45">
        <f t="shared" si="0"/>
        <v>53640</v>
      </c>
      <c r="H39" s="39">
        <f t="shared" si="1"/>
        <v>64368</v>
      </c>
      <c r="I39" s="50" t="s">
        <v>17</v>
      </c>
    </row>
    <row r="40" spans="1:9" x14ac:dyDescent="0.35">
      <c r="A40" s="14">
        <v>31</v>
      </c>
      <c r="B40" s="127"/>
      <c r="C40" s="52" t="s">
        <v>48</v>
      </c>
      <c r="D40" s="42" t="s">
        <v>15</v>
      </c>
      <c r="E40" s="51">
        <v>1</v>
      </c>
      <c r="F40" s="44">
        <f>35862.8/1.2</f>
        <v>29885.666666666672</v>
      </c>
      <c r="G40" s="45">
        <f t="shared" si="0"/>
        <v>29885.666666666672</v>
      </c>
      <c r="H40" s="39">
        <f t="shared" si="1"/>
        <v>35862.800000000003</v>
      </c>
      <c r="I40" s="50" t="s">
        <v>50</v>
      </c>
    </row>
    <row r="41" spans="1:9" x14ac:dyDescent="0.35">
      <c r="A41" s="14">
        <v>32</v>
      </c>
      <c r="B41" s="127"/>
      <c r="C41" s="50" t="s">
        <v>61</v>
      </c>
      <c r="D41" s="57" t="s">
        <v>15</v>
      </c>
      <c r="E41" s="51">
        <v>1</v>
      </c>
      <c r="F41" s="44">
        <v>12000</v>
      </c>
      <c r="G41" s="45">
        <f t="shared" si="0"/>
        <v>12000</v>
      </c>
      <c r="H41" s="39">
        <f t="shared" si="1"/>
        <v>14400</v>
      </c>
      <c r="I41" s="50" t="s">
        <v>17</v>
      </c>
    </row>
    <row r="42" spans="1:9" x14ac:dyDescent="0.35">
      <c r="A42" s="14">
        <v>33</v>
      </c>
      <c r="B42" s="127"/>
      <c r="C42" s="50" t="s">
        <v>62</v>
      </c>
      <c r="D42" s="42" t="s">
        <v>15</v>
      </c>
      <c r="E42" s="51">
        <v>1</v>
      </c>
      <c r="F42" s="44">
        <v>43000</v>
      </c>
      <c r="G42" s="45">
        <f t="shared" si="0"/>
        <v>43000</v>
      </c>
      <c r="H42" s="39">
        <f t="shared" si="1"/>
        <v>51600</v>
      </c>
      <c r="I42" s="50" t="s">
        <v>17</v>
      </c>
    </row>
    <row r="43" spans="1:9" x14ac:dyDescent="0.35">
      <c r="A43" s="14">
        <v>34</v>
      </c>
      <c r="B43" s="127"/>
      <c r="C43" s="50" t="s">
        <v>63</v>
      </c>
      <c r="D43" s="42" t="s">
        <v>15</v>
      </c>
      <c r="E43" s="51">
        <v>4</v>
      </c>
      <c r="F43" s="44">
        <v>9000</v>
      </c>
      <c r="G43" s="45">
        <f t="shared" si="0"/>
        <v>36000</v>
      </c>
      <c r="H43" s="39">
        <f t="shared" si="1"/>
        <v>43200</v>
      </c>
      <c r="I43" s="50" t="s">
        <v>50</v>
      </c>
    </row>
    <row r="44" spans="1:9" ht="29" x14ac:dyDescent="0.35">
      <c r="A44" s="14">
        <v>35</v>
      </c>
      <c r="B44" s="127"/>
      <c r="C44" s="52" t="s">
        <v>64</v>
      </c>
      <c r="D44" s="42" t="s">
        <v>15</v>
      </c>
      <c r="E44" s="51">
        <v>6</v>
      </c>
      <c r="F44" s="44">
        <v>1000</v>
      </c>
      <c r="G44" s="45">
        <f t="shared" si="0"/>
        <v>6000</v>
      </c>
      <c r="H44" s="39">
        <f t="shared" si="1"/>
        <v>7200</v>
      </c>
      <c r="I44" s="52" t="s">
        <v>30</v>
      </c>
    </row>
    <row r="45" spans="1:9" ht="29" x14ac:dyDescent="0.35">
      <c r="A45" s="14">
        <v>36</v>
      </c>
      <c r="B45" s="127"/>
      <c r="C45" s="50" t="s">
        <v>23</v>
      </c>
      <c r="D45" s="42" t="s">
        <v>15</v>
      </c>
      <c r="E45" s="53">
        <v>3</v>
      </c>
      <c r="F45" s="44">
        <v>4000</v>
      </c>
      <c r="G45" s="45">
        <f t="shared" si="0"/>
        <v>12000</v>
      </c>
      <c r="H45" s="39">
        <f t="shared" si="1"/>
        <v>14400</v>
      </c>
      <c r="I45" s="52" t="s">
        <v>31</v>
      </c>
    </row>
    <row r="46" spans="1:9" ht="29" x14ac:dyDescent="0.35">
      <c r="A46" s="14">
        <v>37</v>
      </c>
      <c r="B46" s="127"/>
      <c r="C46" s="50" t="s">
        <v>24</v>
      </c>
      <c r="D46" s="42" t="s">
        <v>15</v>
      </c>
      <c r="E46" s="53">
        <v>4</v>
      </c>
      <c r="F46" s="44">
        <v>3500</v>
      </c>
      <c r="G46" s="45">
        <f t="shared" si="0"/>
        <v>14000</v>
      </c>
      <c r="H46" s="39">
        <f t="shared" si="1"/>
        <v>16800</v>
      </c>
      <c r="I46" s="52" t="s">
        <v>32</v>
      </c>
    </row>
    <row r="47" spans="1:9" x14ac:dyDescent="0.35">
      <c r="A47" s="14">
        <v>38</v>
      </c>
      <c r="B47" s="127"/>
      <c r="C47" s="50" t="s">
        <v>65</v>
      </c>
      <c r="D47" s="42" t="s">
        <v>15</v>
      </c>
      <c r="E47" s="51">
        <v>4</v>
      </c>
      <c r="F47" s="44">
        <v>917.35</v>
      </c>
      <c r="G47" s="45">
        <f t="shared" si="0"/>
        <v>3669.4</v>
      </c>
      <c r="H47" s="39">
        <f t="shared" si="1"/>
        <v>4403.28</v>
      </c>
      <c r="I47" s="52" t="s">
        <v>66</v>
      </c>
    </row>
    <row r="48" spans="1:9" s="26" customFormat="1" x14ac:dyDescent="0.35">
      <c r="A48" s="25">
        <v>39</v>
      </c>
      <c r="B48" s="127"/>
      <c r="C48" s="58" t="s">
        <v>25</v>
      </c>
      <c r="D48" s="59" t="s">
        <v>15</v>
      </c>
      <c r="E48" s="60">
        <v>1</v>
      </c>
      <c r="F48" s="61">
        <v>935</v>
      </c>
      <c r="G48" s="45">
        <f t="shared" si="0"/>
        <v>935</v>
      </c>
      <c r="H48" s="40">
        <f t="shared" si="1"/>
        <v>1122</v>
      </c>
      <c r="I48" s="58" t="s">
        <v>33</v>
      </c>
    </row>
    <row r="49" spans="1:9" x14ac:dyDescent="0.35">
      <c r="A49" s="14">
        <v>40</v>
      </c>
      <c r="B49" s="127"/>
      <c r="C49" s="62" t="s">
        <v>145</v>
      </c>
      <c r="D49" s="42" t="s">
        <v>146</v>
      </c>
      <c r="E49" s="42">
        <v>1</v>
      </c>
      <c r="F49" s="44">
        <v>52001.599999999999</v>
      </c>
      <c r="G49" s="45">
        <f t="shared" si="0"/>
        <v>52001.599999999999</v>
      </c>
      <c r="H49" s="39">
        <f t="shared" si="1"/>
        <v>62401.919999999998</v>
      </c>
      <c r="I49" s="63" t="s">
        <v>17</v>
      </c>
    </row>
    <row r="50" spans="1:9" x14ac:dyDescent="0.35">
      <c r="A50" s="111"/>
      <c r="B50" s="128"/>
      <c r="C50" s="112" t="s">
        <v>161</v>
      </c>
      <c r="D50" s="112"/>
      <c r="E50" s="112"/>
      <c r="F50" s="112"/>
      <c r="G50" s="112"/>
      <c r="H50" s="113"/>
      <c r="I50" s="110">
        <f>SUM(H12:H49)</f>
        <v>817790.00000000012</v>
      </c>
    </row>
    <row r="51" spans="1:9" ht="29" customHeight="1" x14ac:dyDescent="0.35">
      <c r="A51" s="14">
        <v>41</v>
      </c>
      <c r="B51" s="129" t="s">
        <v>159</v>
      </c>
      <c r="C51" s="66" t="s">
        <v>67</v>
      </c>
      <c r="D51" s="67" t="s">
        <v>15</v>
      </c>
      <c r="E51" s="68">
        <v>10</v>
      </c>
      <c r="F51" s="69">
        <v>445.83333340000001</v>
      </c>
      <c r="G51" s="70">
        <f t="shared" si="0"/>
        <v>4458.3333339999999</v>
      </c>
      <c r="H51" s="64">
        <f t="shared" si="1"/>
        <v>5350.0000007999997</v>
      </c>
      <c r="I51" s="71" t="s">
        <v>91</v>
      </c>
    </row>
    <row r="52" spans="1:9" ht="43.5" x14ac:dyDescent="0.35">
      <c r="A52" s="14">
        <v>42</v>
      </c>
      <c r="B52" s="130"/>
      <c r="C52" s="66" t="s">
        <v>68</v>
      </c>
      <c r="D52" s="67" t="s">
        <v>15</v>
      </c>
      <c r="E52" s="68">
        <v>2</v>
      </c>
      <c r="F52" s="69">
        <v>5000</v>
      </c>
      <c r="G52" s="70">
        <f t="shared" si="0"/>
        <v>10000</v>
      </c>
      <c r="H52" s="64">
        <f t="shared" si="1"/>
        <v>12000</v>
      </c>
      <c r="I52" s="71" t="s">
        <v>92</v>
      </c>
    </row>
    <row r="53" spans="1:9" ht="29" x14ac:dyDescent="0.35">
      <c r="A53" s="14">
        <v>43</v>
      </c>
      <c r="B53" s="130"/>
      <c r="C53" s="66" t="s">
        <v>69</v>
      </c>
      <c r="D53" s="67" t="s">
        <v>15</v>
      </c>
      <c r="E53" s="68">
        <v>10</v>
      </c>
      <c r="F53" s="69">
        <v>9196</v>
      </c>
      <c r="G53" s="70">
        <f t="shared" si="0"/>
        <v>91960</v>
      </c>
      <c r="H53" s="64">
        <f t="shared" si="1"/>
        <v>110352</v>
      </c>
      <c r="I53" s="71" t="s">
        <v>93</v>
      </c>
    </row>
    <row r="54" spans="1:9" ht="43.5" x14ac:dyDescent="0.35">
      <c r="A54" s="14">
        <v>44</v>
      </c>
      <c r="B54" s="130"/>
      <c r="C54" s="66" t="s">
        <v>70</v>
      </c>
      <c r="D54" s="67" t="s">
        <v>15</v>
      </c>
      <c r="E54" s="68">
        <v>10</v>
      </c>
      <c r="F54" s="69">
        <v>22363.353333300001</v>
      </c>
      <c r="G54" s="70">
        <f t="shared" si="0"/>
        <v>223633.53333300003</v>
      </c>
      <c r="H54" s="64">
        <f t="shared" si="1"/>
        <v>268360.23999960005</v>
      </c>
      <c r="I54" s="71" t="s">
        <v>94</v>
      </c>
    </row>
    <row r="55" spans="1:9" ht="29" x14ac:dyDescent="0.35">
      <c r="A55" s="14">
        <v>45</v>
      </c>
      <c r="B55" s="130"/>
      <c r="C55" s="66" t="s">
        <v>71</v>
      </c>
      <c r="D55" s="67" t="s">
        <v>15</v>
      </c>
      <c r="E55" s="68">
        <v>3</v>
      </c>
      <c r="F55" s="69">
        <v>10000</v>
      </c>
      <c r="G55" s="70">
        <f t="shared" si="0"/>
        <v>30000</v>
      </c>
      <c r="H55" s="64">
        <f t="shared" si="1"/>
        <v>36000</v>
      </c>
      <c r="I55" s="71" t="s">
        <v>95</v>
      </c>
    </row>
    <row r="56" spans="1:9" x14ac:dyDescent="0.35">
      <c r="A56" s="14">
        <v>46</v>
      </c>
      <c r="B56" s="130"/>
      <c r="C56" s="66" t="s">
        <v>72</v>
      </c>
      <c r="D56" s="67" t="s">
        <v>15</v>
      </c>
      <c r="E56" s="68">
        <v>1</v>
      </c>
      <c r="F56" s="69">
        <v>46665.833333330003</v>
      </c>
      <c r="G56" s="70">
        <f t="shared" si="0"/>
        <v>46665.833333330003</v>
      </c>
      <c r="H56" s="64">
        <f t="shared" si="1"/>
        <v>55998.999999996005</v>
      </c>
      <c r="I56" s="71" t="s">
        <v>96</v>
      </c>
    </row>
    <row r="57" spans="1:9" x14ac:dyDescent="0.35">
      <c r="A57" s="14">
        <v>47</v>
      </c>
      <c r="B57" s="130"/>
      <c r="C57" s="66" t="s">
        <v>73</v>
      </c>
      <c r="D57" s="67" t="s">
        <v>15</v>
      </c>
      <c r="E57" s="68">
        <v>1</v>
      </c>
      <c r="F57" s="69">
        <v>6415.8666599999997</v>
      </c>
      <c r="G57" s="70">
        <f t="shared" si="0"/>
        <v>6415.8666599999997</v>
      </c>
      <c r="H57" s="64">
        <v>7699.04</v>
      </c>
      <c r="I57" s="71" t="s">
        <v>97</v>
      </c>
    </row>
    <row r="58" spans="1:9" ht="29" x14ac:dyDescent="0.35">
      <c r="A58" s="14">
        <v>48</v>
      </c>
      <c r="B58" s="130"/>
      <c r="C58" s="66" t="s">
        <v>74</v>
      </c>
      <c r="D58" s="67" t="s">
        <v>15</v>
      </c>
      <c r="E58" s="68">
        <v>5</v>
      </c>
      <c r="F58" s="69">
        <v>3332.5</v>
      </c>
      <c r="G58" s="70">
        <f t="shared" si="0"/>
        <v>16662.5</v>
      </c>
      <c r="H58" s="64">
        <f t="shared" si="1"/>
        <v>19995</v>
      </c>
      <c r="I58" s="71" t="s">
        <v>98</v>
      </c>
    </row>
    <row r="59" spans="1:9" x14ac:dyDescent="0.35">
      <c r="A59" s="14">
        <v>49</v>
      </c>
      <c r="B59" s="130"/>
      <c r="C59" s="66" t="s">
        <v>75</v>
      </c>
      <c r="D59" s="67" t="s">
        <v>15</v>
      </c>
      <c r="E59" s="68">
        <v>2</v>
      </c>
      <c r="F59" s="69">
        <v>16666.666666666668</v>
      </c>
      <c r="G59" s="70">
        <f t="shared" si="0"/>
        <v>33333.333333333336</v>
      </c>
      <c r="H59" s="64">
        <f t="shared" si="1"/>
        <v>40000</v>
      </c>
      <c r="I59" s="71" t="s">
        <v>99</v>
      </c>
    </row>
    <row r="60" spans="1:9" ht="29" x14ac:dyDescent="0.35">
      <c r="A60" s="14">
        <v>50</v>
      </c>
      <c r="B60" s="130"/>
      <c r="C60" s="66" t="s">
        <v>76</v>
      </c>
      <c r="D60" s="67" t="s">
        <v>15</v>
      </c>
      <c r="E60" s="68">
        <v>20</v>
      </c>
      <c r="F60" s="69">
        <v>11349.166660000001</v>
      </c>
      <c r="G60" s="70">
        <f t="shared" si="0"/>
        <v>226983.33320000002</v>
      </c>
      <c r="H60" s="64">
        <f t="shared" si="1"/>
        <v>272379.99984</v>
      </c>
      <c r="I60" s="71" t="s">
        <v>100</v>
      </c>
    </row>
    <row r="61" spans="1:9" ht="29" x14ac:dyDescent="0.35">
      <c r="A61" s="14">
        <v>51</v>
      </c>
      <c r="B61" s="130"/>
      <c r="C61" s="66" t="s">
        <v>77</v>
      </c>
      <c r="D61" s="67" t="s">
        <v>15</v>
      </c>
      <c r="E61" s="68">
        <v>20</v>
      </c>
      <c r="F61" s="69">
        <v>2415.833333</v>
      </c>
      <c r="G61" s="70">
        <f t="shared" si="0"/>
        <v>48316.666660000003</v>
      </c>
      <c r="H61" s="64">
        <f t="shared" si="1"/>
        <v>57979.999992000005</v>
      </c>
      <c r="I61" s="71" t="s">
        <v>101</v>
      </c>
    </row>
    <row r="62" spans="1:9" ht="29" x14ac:dyDescent="0.35">
      <c r="A62" s="14">
        <v>52</v>
      </c>
      <c r="B62" s="130"/>
      <c r="C62" s="66" t="s">
        <v>78</v>
      </c>
      <c r="D62" s="67" t="s">
        <v>15</v>
      </c>
      <c r="E62" s="68">
        <v>15</v>
      </c>
      <c r="F62" s="69">
        <v>4787.5</v>
      </c>
      <c r="G62" s="70">
        <f t="shared" si="0"/>
        <v>71812.5</v>
      </c>
      <c r="H62" s="64">
        <f t="shared" si="1"/>
        <v>86175</v>
      </c>
      <c r="I62" s="71" t="s">
        <v>102</v>
      </c>
    </row>
    <row r="63" spans="1:9" ht="29" x14ac:dyDescent="0.35">
      <c r="A63" s="14">
        <v>53</v>
      </c>
      <c r="B63" s="130"/>
      <c r="C63" s="66" t="s">
        <v>79</v>
      </c>
      <c r="D63" s="67" t="s">
        <v>15</v>
      </c>
      <c r="E63" s="68">
        <v>10</v>
      </c>
      <c r="F63" s="69">
        <v>7674.4083330000003</v>
      </c>
      <c r="G63" s="70">
        <f t="shared" si="0"/>
        <v>76744.083330000009</v>
      </c>
      <c r="H63" s="64">
        <f t="shared" si="1"/>
        <v>92092.899996000007</v>
      </c>
      <c r="I63" s="71" t="s">
        <v>103</v>
      </c>
    </row>
    <row r="64" spans="1:9" x14ac:dyDescent="0.35">
      <c r="A64" s="14">
        <v>54</v>
      </c>
      <c r="B64" s="130"/>
      <c r="C64" s="66" t="s">
        <v>80</v>
      </c>
      <c r="D64" s="67" t="s">
        <v>15</v>
      </c>
      <c r="E64" s="68">
        <v>4</v>
      </c>
      <c r="F64" s="69">
        <v>29818.166666666672</v>
      </c>
      <c r="G64" s="70">
        <f t="shared" si="0"/>
        <v>119272.66666666669</v>
      </c>
      <c r="H64" s="64">
        <f t="shared" si="1"/>
        <v>143127.20000000001</v>
      </c>
      <c r="I64" s="71" t="s">
        <v>29</v>
      </c>
    </row>
    <row r="65" spans="1:9" ht="29" x14ac:dyDescent="0.35">
      <c r="A65" s="14">
        <v>55</v>
      </c>
      <c r="B65" s="130"/>
      <c r="C65" s="121" t="s">
        <v>81</v>
      </c>
      <c r="D65" s="122" t="s">
        <v>15</v>
      </c>
      <c r="E65" s="123">
        <v>18</v>
      </c>
      <c r="F65" s="124">
        <v>37570.89</v>
      </c>
      <c r="G65" s="70">
        <f t="shared" si="0"/>
        <v>676276.02</v>
      </c>
      <c r="H65" s="120">
        <f t="shared" si="1"/>
        <v>811531.22400000005</v>
      </c>
      <c r="I65" s="71" t="s">
        <v>104</v>
      </c>
    </row>
    <row r="66" spans="1:9" x14ac:dyDescent="0.35">
      <c r="A66" s="14">
        <v>56</v>
      </c>
      <c r="B66" s="130"/>
      <c r="C66" s="121" t="s">
        <v>82</v>
      </c>
      <c r="D66" s="122" t="s">
        <v>15</v>
      </c>
      <c r="E66" s="123">
        <f>2*6</f>
        <v>12</v>
      </c>
      <c r="F66" s="124">
        <v>1341.8175000000001</v>
      </c>
      <c r="G66" s="70">
        <f t="shared" si="0"/>
        <v>16101.810000000001</v>
      </c>
      <c r="H66" s="120">
        <f t="shared" si="1"/>
        <v>19322.172000000002</v>
      </c>
      <c r="I66" s="71" t="s">
        <v>105</v>
      </c>
    </row>
    <row r="67" spans="1:9" x14ac:dyDescent="0.35">
      <c r="A67" s="14">
        <v>57</v>
      </c>
      <c r="B67" s="130"/>
      <c r="C67" s="121" t="s">
        <v>83</v>
      </c>
      <c r="D67" s="122" t="s">
        <v>15</v>
      </c>
      <c r="E67" s="123">
        <v>2</v>
      </c>
      <c r="F67" s="124">
        <v>1833.8172500000001</v>
      </c>
      <c r="G67" s="70">
        <f t="shared" si="0"/>
        <v>3667.6345000000001</v>
      </c>
      <c r="H67" s="120">
        <f t="shared" si="1"/>
        <v>4401.1614</v>
      </c>
      <c r="I67" s="71" t="s">
        <v>106</v>
      </c>
    </row>
    <row r="68" spans="1:9" ht="29" x14ac:dyDescent="0.35">
      <c r="A68" s="14">
        <v>58</v>
      </c>
      <c r="B68" s="130"/>
      <c r="C68" s="121" t="s">
        <v>84</v>
      </c>
      <c r="D68" s="122" t="s">
        <v>15</v>
      </c>
      <c r="E68" s="123">
        <v>1</v>
      </c>
      <c r="F68" s="124">
        <v>16741.9048</v>
      </c>
      <c r="G68" s="70">
        <f t="shared" si="0"/>
        <v>16741.9048</v>
      </c>
      <c r="H68" s="120">
        <f t="shared" si="1"/>
        <v>20090.285759999999</v>
      </c>
      <c r="I68" s="71" t="s">
        <v>107</v>
      </c>
    </row>
    <row r="69" spans="1:9" x14ac:dyDescent="0.35">
      <c r="A69" s="14">
        <v>59</v>
      </c>
      <c r="B69" s="130"/>
      <c r="C69" s="121" t="s">
        <v>85</v>
      </c>
      <c r="D69" s="122" t="s">
        <v>15</v>
      </c>
      <c r="E69" s="123">
        <v>2</v>
      </c>
      <c r="F69" s="124">
        <v>432.36341666666669</v>
      </c>
      <c r="G69" s="70">
        <f t="shared" si="0"/>
        <v>864.72683333333339</v>
      </c>
      <c r="H69" s="120">
        <f t="shared" si="1"/>
        <v>1037.6722</v>
      </c>
      <c r="I69" s="71" t="s">
        <v>108</v>
      </c>
    </row>
    <row r="70" spans="1:9" x14ac:dyDescent="0.35">
      <c r="A70" s="14">
        <v>60</v>
      </c>
      <c r="B70" s="130"/>
      <c r="C70" s="121" t="s">
        <v>86</v>
      </c>
      <c r="D70" s="122" t="s">
        <v>15</v>
      </c>
      <c r="E70" s="123">
        <v>1</v>
      </c>
      <c r="F70" s="124">
        <v>4888.3333000000002</v>
      </c>
      <c r="G70" s="70">
        <f t="shared" si="0"/>
        <v>4888.3333000000002</v>
      </c>
      <c r="H70" s="120">
        <f t="shared" si="1"/>
        <v>5865.9999600000001</v>
      </c>
      <c r="I70" s="71" t="s">
        <v>109</v>
      </c>
    </row>
    <row r="71" spans="1:9" x14ac:dyDescent="0.35">
      <c r="A71" s="14">
        <v>61</v>
      </c>
      <c r="B71" s="130"/>
      <c r="C71" s="121" t="s">
        <v>87</v>
      </c>
      <c r="D71" s="122" t="s">
        <v>15</v>
      </c>
      <c r="E71" s="123">
        <v>5</v>
      </c>
      <c r="F71" s="124">
        <v>1515.833333</v>
      </c>
      <c r="G71" s="70">
        <f t="shared" si="0"/>
        <v>7579.1666650000006</v>
      </c>
      <c r="H71" s="120">
        <f t="shared" si="1"/>
        <v>9094.9999980000011</v>
      </c>
      <c r="I71" s="71" t="s">
        <v>110</v>
      </c>
    </row>
    <row r="72" spans="1:9" x14ac:dyDescent="0.35">
      <c r="A72" s="14">
        <v>62</v>
      </c>
      <c r="B72" s="130"/>
      <c r="C72" s="66" t="s">
        <v>88</v>
      </c>
      <c r="D72" s="67" t="s">
        <v>15</v>
      </c>
      <c r="E72" s="68">
        <v>1</v>
      </c>
      <c r="F72" s="69">
        <v>10876.666660000001</v>
      </c>
      <c r="G72" s="70">
        <f t="shared" si="0"/>
        <v>10876.666660000001</v>
      </c>
      <c r="H72" s="64">
        <f t="shared" si="1"/>
        <v>13051.999992000001</v>
      </c>
      <c r="I72" s="71" t="s">
        <v>111</v>
      </c>
    </row>
    <row r="73" spans="1:9" x14ac:dyDescent="0.35">
      <c r="A73" s="14">
        <v>63</v>
      </c>
      <c r="B73" s="130"/>
      <c r="C73" s="66" t="s">
        <v>89</v>
      </c>
      <c r="D73" s="67" t="s">
        <v>15</v>
      </c>
      <c r="E73" s="68">
        <v>5</v>
      </c>
      <c r="F73" s="69">
        <v>375</v>
      </c>
      <c r="G73" s="70">
        <f t="shared" si="0"/>
        <v>1875</v>
      </c>
      <c r="H73" s="64">
        <f t="shared" si="1"/>
        <v>2250</v>
      </c>
      <c r="I73" s="71" t="s">
        <v>112</v>
      </c>
    </row>
    <row r="74" spans="1:9" x14ac:dyDescent="0.35">
      <c r="A74" s="14">
        <v>64</v>
      </c>
      <c r="B74" s="130"/>
      <c r="C74" s="66" t="s">
        <v>90</v>
      </c>
      <c r="D74" s="67" t="s">
        <v>15</v>
      </c>
      <c r="E74" s="68">
        <v>2</v>
      </c>
      <c r="F74" s="69">
        <v>666.66666666666674</v>
      </c>
      <c r="G74" s="70">
        <f t="shared" si="0"/>
        <v>1333.3333333333335</v>
      </c>
      <c r="H74" s="64">
        <f t="shared" si="1"/>
        <v>1600.0000000000002</v>
      </c>
      <c r="I74" s="71" t="s">
        <v>113</v>
      </c>
    </row>
    <row r="75" spans="1:9" ht="87" customHeight="1" x14ac:dyDescent="0.35">
      <c r="A75" s="14">
        <v>66</v>
      </c>
      <c r="B75" s="130"/>
      <c r="C75" s="74" t="s">
        <v>115</v>
      </c>
      <c r="D75" s="74"/>
      <c r="E75" s="75">
        <v>1</v>
      </c>
      <c r="F75" s="70">
        <v>25000</v>
      </c>
      <c r="G75" s="70">
        <f t="shared" ref="G75:G98" si="2">E75*F75</f>
        <v>25000</v>
      </c>
      <c r="H75" s="64">
        <f t="shared" si="1"/>
        <v>30000</v>
      </c>
      <c r="I75" s="76" t="s">
        <v>116</v>
      </c>
    </row>
    <row r="76" spans="1:9" ht="87" x14ac:dyDescent="0.35">
      <c r="A76" s="14">
        <v>67</v>
      </c>
      <c r="B76" s="130"/>
      <c r="C76" s="77" t="s">
        <v>162</v>
      </c>
      <c r="D76" s="77"/>
      <c r="E76" s="75">
        <v>1</v>
      </c>
      <c r="F76" s="119">
        <v>25000</v>
      </c>
      <c r="G76" s="70">
        <f t="shared" si="2"/>
        <v>25000</v>
      </c>
      <c r="H76" s="120">
        <f t="shared" ref="H76:H98" si="3">G76*1.2</f>
        <v>30000</v>
      </c>
      <c r="I76" s="76" t="s">
        <v>122</v>
      </c>
    </row>
    <row r="77" spans="1:9" ht="203" x14ac:dyDescent="0.35">
      <c r="A77" s="14">
        <v>68</v>
      </c>
      <c r="B77" s="130"/>
      <c r="C77" s="77" t="s">
        <v>117</v>
      </c>
      <c r="D77" s="67"/>
      <c r="E77" s="75">
        <v>1</v>
      </c>
      <c r="F77" s="70">
        <v>50000</v>
      </c>
      <c r="G77" s="70">
        <f t="shared" si="2"/>
        <v>50000</v>
      </c>
      <c r="H77" s="64">
        <f t="shared" si="3"/>
        <v>60000</v>
      </c>
      <c r="I77" s="76" t="s">
        <v>123</v>
      </c>
    </row>
    <row r="78" spans="1:9" ht="101.5" x14ac:dyDescent="0.35">
      <c r="A78" s="14">
        <v>69</v>
      </c>
      <c r="B78" s="130"/>
      <c r="C78" s="77" t="s">
        <v>118</v>
      </c>
      <c r="D78" s="67"/>
      <c r="E78" s="78">
        <v>1</v>
      </c>
      <c r="F78" s="70">
        <v>33333.333333333336</v>
      </c>
      <c r="G78" s="70">
        <f t="shared" si="2"/>
        <v>33333.333333333336</v>
      </c>
      <c r="H78" s="64">
        <f t="shared" si="3"/>
        <v>40000</v>
      </c>
      <c r="I78" s="76" t="s">
        <v>124</v>
      </c>
    </row>
    <row r="79" spans="1:9" ht="116" x14ac:dyDescent="0.35">
      <c r="A79" s="14">
        <v>70</v>
      </c>
      <c r="B79" s="130"/>
      <c r="C79" s="77" t="s">
        <v>119</v>
      </c>
      <c r="D79" s="67"/>
      <c r="E79" s="78">
        <v>1</v>
      </c>
      <c r="F79" s="70">
        <v>75000</v>
      </c>
      <c r="G79" s="70">
        <f t="shared" si="2"/>
        <v>75000</v>
      </c>
      <c r="H79" s="64">
        <f t="shared" si="3"/>
        <v>90000</v>
      </c>
      <c r="I79" s="76" t="s">
        <v>125</v>
      </c>
    </row>
    <row r="80" spans="1:9" ht="101.5" x14ac:dyDescent="0.35">
      <c r="A80" s="14">
        <v>71</v>
      </c>
      <c r="B80" s="130"/>
      <c r="C80" s="77" t="s">
        <v>120</v>
      </c>
      <c r="D80" s="79" t="s">
        <v>138</v>
      </c>
      <c r="E80" s="78">
        <v>1</v>
      </c>
      <c r="F80" s="70">
        <v>125000</v>
      </c>
      <c r="G80" s="70">
        <f t="shared" si="2"/>
        <v>125000</v>
      </c>
      <c r="H80" s="64">
        <f t="shared" si="3"/>
        <v>150000</v>
      </c>
      <c r="I80" s="76" t="s">
        <v>126</v>
      </c>
    </row>
    <row r="81" spans="1:9" ht="130.5" x14ac:dyDescent="0.35">
      <c r="A81" s="14">
        <v>72</v>
      </c>
      <c r="B81" s="130"/>
      <c r="C81" s="77" t="s">
        <v>121</v>
      </c>
      <c r="D81" s="79" t="s">
        <v>138</v>
      </c>
      <c r="E81" s="78">
        <v>1</v>
      </c>
      <c r="F81" s="70">
        <v>50000</v>
      </c>
      <c r="G81" s="70">
        <f t="shared" si="2"/>
        <v>50000</v>
      </c>
      <c r="H81" s="64">
        <f t="shared" si="3"/>
        <v>60000</v>
      </c>
      <c r="I81" s="76" t="s">
        <v>127</v>
      </c>
    </row>
    <row r="82" spans="1:9" ht="101.5" x14ac:dyDescent="0.35">
      <c r="A82" s="14">
        <v>73</v>
      </c>
      <c r="B82" s="130"/>
      <c r="C82" s="80" t="s">
        <v>129</v>
      </c>
      <c r="D82" s="79" t="s">
        <v>138</v>
      </c>
      <c r="E82" s="81">
        <v>1</v>
      </c>
      <c r="F82" s="70">
        <v>150000</v>
      </c>
      <c r="G82" s="70">
        <f t="shared" si="2"/>
        <v>150000</v>
      </c>
      <c r="H82" s="64">
        <f t="shared" si="3"/>
        <v>180000</v>
      </c>
      <c r="I82" s="82" t="s">
        <v>128</v>
      </c>
    </row>
    <row r="83" spans="1:9" ht="145" x14ac:dyDescent="0.35">
      <c r="A83" s="14">
        <v>74</v>
      </c>
      <c r="B83" s="130"/>
      <c r="C83" s="80" t="s">
        <v>130</v>
      </c>
      <c r="D83" s="79" t="s">
        <v>138</v>
      </c>
      <c r="E83" s="83">
        <v>15</v>
      </c>
      <c r="F83" s="72">
        <v>7155.83</v>
      </c>
      <c r="G83" s="73">
        <f>107337.5</f>
        <v>107337.5</v>
      </c>
      <c r="H83" s="65">
        <f>128805</f>
        <v>128805</v>
      </c>
      <c r="I83" s="84" t="s">
        <v>131</v>
      </c>
    </row>
    <row r="84" spans="1:9" ht="203" x14ac:dyDescent="0.35">
      <c r="A84" s="14">
        <v>75</v>
      </c>
      <c r="B84" s="130"/>
      <c r="C84" s="80" t="s">
        <v>132</v>
      </c>
      <c r="D84" s="79" t="s">
        <v>138</v>
      </c>
      <c r="E84" s="83">
        <v>1</v>
      </c>
      <c r="F84" s="72">
        <v>91666.7</v>
      </c>
      <c r="G84" s="73">
        <f>91666.66</f>
        <v>91666.66</v>
      </c>
      <c r="H84" s="65">
        <f>109999.99</f>
        <v>109999.99</v>
      </c>
      <c r="I84" s="66" t="s">
        <v>133</v>
      </c>
    </row>
    <row r="85" spans="1:9" ht="145" x14ac:dyDescent="0.35">
      <c r="A85" s="14">
        <v>76</v>
      </c>
      <c r="B85" s="130"/>
      <c r="C85" s="80" t="s">
        <v>143</v>
      </c>
      <c r="D85" s="79" t="s">
        <v>138</v>
      </c>
      <c r="E85" s="83">
        <v>4</v>
      </c>
      <c r="F85" s="72">
        <v>45678.12</v>
      </c>
      <c r="G85" s="73">
        <f>E85*F85</f>
        <v>182712.48</v>
      </c>
      <c r="H85" s="65">
        <f t="shared" si="3"/>
        <v>219254.976</v>
      </c>
      <c r="I85" s="66" t="s">
        <v>144</v>
      </c>
    </row>
    <row r="86" spans="1:9" ht="174" x14ac:dyDescent="0.35">
      <c r="A86" s="14">
        <v>77</v>
      </c>
      <c r="B86" s="130"/>
      <c r="C86" s="80" t="s">
        <v>134</v>
      </c>
      <c r="D86" s="79" t="s">
        <v>138</v>
      </c>
      <c r="E86" s="81">
        <v>2</v>
      </c>
      <c r="F86" s="72">
        <v>88333.33</v>
      </c>
      <c r="G86" s="73">
        <f>176666.67</f>
        <v>176666.67</v>
      </c>
      <c r="H86" s="65">
        <f t="shared" si="3"/>
        <v>212000.00400000002</v>
      </c>
      <c r="I86" s="66" t="s">
        <v>135</v>
      </c>
    </row>
    <row r="87" spans="1:9" ht="409.5" x14ac:dyDescent="0.35">
      <c r="A87" s="14">
        <v>78</v>
      </c>
      <c r="B87" s="130"/>
      <c r="C87" s="80" t="s">
        <v>136</v>
      </c>
      <c r="D87" s="79" t="s">
        <v>138</v>
      </c>
      <c r="E87" s="81">
        <v>1</v>
      </c>
      <c r="F87" s="69">
        <v>183333.33</v>
      </c>
      <c r="G87" s="70">
        <f t="shared" si="2"/>
        <v>183333.33</v>
      </c>
      <c r="H87" s="64">
        <f t="shared" si="3"/>
        <v>219999.99599999998</v>
      </c>
      <c r="I87" s="76" t="s">
        <v>140</v>
      </c>
    </row>
    <row r="88" spans="1:9" ht="58" x14ac:dyDescent="0.35">
      <c r="A88" s="14">
        <v>79</v>
      </c>
      <c r="B88" s="130"/>
      <c r="C88" s="85" t="s">
        <v>137</v>
      </c>
      <c r="D88" s="79" t="s">
        <v>138</v>
      </c>
      <c r="E88" s="68">
        <v>1</v>
      </c>
      <c r="F88" s="70">
        <v>291666.66666666669</v>
      </c>
      <c r="G88" s="70">
        <f t="shared" si="2"/>
        <v>291666.66666666669</v>
      </c>
      <c r="H88" s="64">
        <f t="shared" si="3"/>
        <v>350000</v>
      </c>
      <c r="I88" s="76" t="s">
        <v>141</v>
      </c>
    </row>
    <row r="89" spans="1:9" ht="101.5" x14ac:dyDescent="0.35">
      <c r="A89" s="14">
        <v>80</v>
      </c>
      <c r="B89" s="130"/>
      <c r="C89" s="85" t="s">
        <v>139</v>
      </c>
      <c r="D89" s="79" t="s">
        <v>138</v>
      </c>
      <c r="E89" s="68">
        <v>1</v>
      </c>
      <c r="F89" s="70">
        <v>208333.33333333334</v>
      </c>
      <c r="G89" s="70">
        <f t="shared" si="2"/>
        <v>208333.33333333334</v>
      </c>
      <c r="H89" s="64">
        <f t="shared" si="3"/>
        <v>250000</v>
      </c>
      <c r="I89" s="76" t="s">
        <v>142</v>
      </c>
    </row>
    <row r="90" spans="1:9" x14ac:dyDescent="0.35">
      <c r="A90" s="14"/>
      <c r="B90" s="131"/>
      <c r="C90" s="107" t="s">
        <v>161</v>
      </c>
      <c r="D90" s="108"/>
      <c r="E90" s="108"/>
      <c r="F90" s="108"/>
      <c r="G90" s="108"/>
      <c r="H90" s="109"/>
      <c r="I90" s="114">
        <f>SUM(H51:H89)</f>
        <v>4225815.861138396</v>
      </c>
    </row>
    <row r="91" spans="1:9" s="95" customFormat="1" ht="14.5" customHeight="1" x14ac:dyDescent="0.35">
      <c r="A91" s="93">
        <v>81</v>
      </c>
      <c r="B91" s="132" t="s">
        <v>160</v>
      </c>
      <c r="C91" s="103" t="s">
        <v>147</v>
      </c>
      <c r="D91" s="104" t="s">
        <v>15</v>
      </c>
      <c r="E91" s="104">
        <v>3</v>
      </c>
      <c r="F91" s="105">
        <v>12800</v>
      </c>
      <c r="G91" s="100">
        <f t="shared" si="2"/>
        <v>38400</v>
      </c>
      <c r="H91" s="106">
        <f t="shared" si="3"/>
        <v>46080</v>
      </c>
      <c r="I91" s="94"/>
    </row>
    <row r="92" spans="1:9" s="95" customFormat="1" ht="38.5" x14ac:dyDescent="0.35">
      <c r="A92" s="96">
        <v>82</v>
      </c>
      <c r="B92" s="133"/>
      <c r="C92" s="97" t="s">
        <v>148</v>
      </c>
      <c r="D92" s="98" t="s">
        <v>15</v>
      </c>
      <c r="E92" s="98">
        <v>1</v>
      </c>
      <c r="F92" s="99">
        <v>3000</v>
      </c>
      <c r="G92" s="100">
        <f t="shared" si="2"/>
        <v>3000</v>
      </c>
      <c r="H92" s="101">
        <f t="shared" si="3"/>
        <v>3600</v>
      </c>
      <c r="I92" s="102" t="s">
        <v>16</v>
      </c>
    </row>
    <row r="93" spans="1:9" s="95" customFormat="1" x14ac:dyDescent="0.35">
      <c r="A93" s="96">
        <v>83</v>
      </c>
      <c r="B93" s="133"/>
      <c r="C93" s="97" t="s">
        <v>149</v>
      </c>
      <c r="D93" s="98" t="s">
        <v>15</v>
      </c>
      <c r="E93" s="98">
        <v>2</v>
      </c>
      <c r="F93" s="99">
        <v>5000</v>
      </c>
      <c r="G93" s="100">
        <f t="shared" si="2"/>
        <v>10000</v>
      </c>
      <c r="H93" s="101">
        <f t="shared" si="3"/>
        <v>12000</v>
      </c>
      <c r="I93" s="102" t="s">
        <v>16</v>
      </c>
    </row>
    <row r="94" spans="1:9" s="95" customFormat="1" ht="63.5" x14ac:dyDescent="0.35">
      <c r="A94" s="96">
        <v>84</v>
      </c>
      <c r="B94" s="133"/>
      <c r="C94" s="97" t="s">
        <v>150</v>
      </c>
      <c r="D94" s="98" t="s">
        <v>15</v>
      </c>
      <c r="E94" s="98">
        <v>1</v>
      </c>
      <c r="F94" s="99">
        <v>8500</v>
      </c>
      <c r="G94" s="100">
        <f t="shared" si="2"/>
        <v>8500</v>
      </c>
      <c r="H94" s="101">
        <f t="shared" si="3"/>
        <v>10200</v>
      </c>
      <c r="I94" s="102" t="s">
        <v>16</v>
      </c>
    </row>
    <row r="95" spans="1:9" s="95" customFormat="1" x14ac:dyDescent="0.35">
      <c r="A95" s="96">
        <v>85</v>
      </c>
      <c r="B95" s="133"/>
      <c r="C95" s="97" t="s">
        <v>151</v>
      </c>
      <c r="D95" s="98" t="s">
        <v>15</v>
      </c>
      <c r="E95" s="98">
        <v>2</v>
      </c>
      <c r="F95" s="99">
        <v>3000</v>
      </c>
      <c r="G95" s="100">
        <f t="shared" si="2"/>
        <v>6000</v>
      </c>
      <c r="H95" s="101">
        <f t="shared" si="3"/>
        <v>7200</v>
      </c>
      <c r="I95" s="102" t="s">
        <v>16</v>
      </c>
    </row>
    <row r="96" spans="1:9" s="95" customFormat="1" x14ac:dyDescent="0.35">
      <c r="A96" s="96">
        <v>86</v>
      </c>
      <c r="B96" s="133"/>
      <c r="C96" s="97" t="s">
        <v>152</v>
      </c>
      <c r="D96" s="98" t="s">
        <v>15</v>
      </c>
      <c r="E96" s="98">
        <v>1</v>
      </c>
      <c r="F96" s="99">
        <v>11000</v>
      </c>
      <c r="G96" s="100">
        <f t="shared" si="2"/>
        <v>11000</v>
      </c>
      <c r="H96" s="101">
        <f t="shared" si="3"/>
        <v>13200</v>
      </c>
      <c r="I96" s="102" t="s">
        <v>16</v>
      </c>
    </row>
    <row r="97" spans="1:9" s="95" customFormat="1" ht="63.5" x14ac:dyDescent="0.35">
      <c r="A97" s="96">
        <v>87</v>
      </c>
      <c r="B97" s="133"/>
      <c r="C97" s="97" t="s">
        <v>150</v>
      </c>
      <c r="D97" s="98" t="s">
        <v>15</v>
      </c>
      <c r="E97" s="98">
        <v>1</v>
      </c>
      <c r="F97" s="99">
        <v>6500</v>
      </c>
      <c r="G97" s="100">
        <f t="shared" si="2"/>
        <v>6500</v>
      </c>
      <c r="H97" s="101">
        <f t="shared" si="3"/>
        <v>7800</v>
      </c>
      <c r="I97" s="102" t="s">
        <v>16</v>
      </c>
    </row>
    <row r="98" spans="1:9" s="95" customFormat="1" x14ac:dyDescent="0.35">
      <c r="A98" s="96">
        <v>88</v>
      </c>
      <c r="B98" s="133"/>
      <c r="C98" s="97" t="s">
        <v>153</v>
      </c>
      <c r="D98" s="98" t="s">
        <v>15</v>
      </c>
      <c r="E98" s="98">
        <v>1</v>
      </c>
      <c r="F98" s="99">
        <v>8000</v>
      </c>
      <c r="G98" s="100">
        <f t="shared" si="2"/>
        <v>8000</v>
      </c>
      <c r="H98" s="101">
        <f t="shared" si="3"/>
        <v>9600</v>
      </c>
      <c r="I98" s="102" t="s">
        <v>16</v>
      </c>
    </row>
    <row r="99" spans="1:9" s="95" customFormat="1" x14ac:dyDescent="0.35">
      <c r="A99" s="96"/>
      <c r="B99" s="134"/>
      <c r="C99" s="116" t="s">
        <v>161</v>
      </c>
      <c r="D99" s="117"/>
      <c r="E99" s="117"/>
      <c r="F99" s="117"/>
      <c r="G99" s="117"/>
      <c r="H99" s="118"/>
      <c r="I99" s="115">
        <f>SUM(H91:H98)</f>
        <v>109680</v>
      </c>
    </row>
    <row r="100" spans="1:9" x14ac:dyDescent="0.35">
      <c r="A100" s="14" t="s">
        <v>18</v>
      </c>
      <c r="B100" s="135"/>
      <c r="C100" s="12"/>
      <c r="D100" s="1"/>
      <c r="E100" s="1"/>
      <c r="F100" s="19"/>
      <c r="G100" s="23"/>
      <c r="H100" s="5"/>
      <c r="I100" s="7"/>
    </row>
    <row r="101" spans="1:9" ht="30" customHeight="1" x14ac:dyDescent="0.35">
      <c r="A101" s="36" t="s">
        <v>7</v>
      </c>
      <c r="B101" s="38"/>
      <c r="C101" s="37"/>
      <c r="D101" s="3"/>
      <c r="E101" s="8"/>
      <c r="F101" s="20"/>
      <c r="G101" s="24">
        <f>SUM(G12:G100)</f>
        <v>4294404.8859419972</v>
      </c>
      <c r="H101" s="10">
        <f>SUM(H12:H100)</f>
        <v>5153285.861138396</v>
      </c>
      <c r="I101" s="27"/>
    </row>
    <row r="102" spans="1:9" x14ac:dyDescent="0.35">
      <c r="A102" s="28" t="s">
        <v>11</v>
      </c>
      <c r="B102" s="28"/>
      <c r="C102" s="28"/>
      <c r="D102" s="28"/>
      <c r="E102" s="28"/>
      <c r="F102" s="28"/>
      <c r="G102" s="28"/>
      <c r="H102" s="28"/>
      <c r="I102" s="28"/>
    </row>
    <row r="103" spans="1:9" x14ac:dyDescent="0.35">
      <c r="A103" s="28"/>
      <c r="B103" s="28"/>
      <c r="C103" s="28"/>
      <c r="D103" s="28"/>
      <c r="E103" s="28"/>
      <c r="F103" s="28"/>
      <c r="G103" s="28"/>
      <c r="H103" s="28"/>
      <c r="I103" s="28"/>
    </row>
  </sheetData>
  <mergeCells count="12">
    <mergeCell ref="B51:B90"/>
    <mergeCell ref="B12:B50"/>
    <mergeCell ref="C50:H50"/>
    <mergeCell ref="B91:B99"/>
    <mergeCell ref="C99:H99"/>
    <mergeCell ref="A5:I6"/>
    <mergeCell ref="A7:I7"/>
    <mergeCell ref="A8:I8"/>
    <mergeCell ref="A10:I10"/>
    <mergeCell ref="A101:C101"/>
    <mergeCell ref="A102:I103"/>
    <mergeCell ref="C90:H90"/>
  </mergeCells>
  <hyperlinks>
    <hyperlink ref="I13" r:id="rId1"/>
    <hyperlink ref="I51" r:id="rId2"/>
    <hyperlink ref="I53" r:id="rId3"/>
    <hyperlink ref="I55" r:id="rId4"/>
    <hyperlink ref="I59" r:id="rId5"/>
    <hyperlink ref="I60" r:id="rId6"/>
    <hyperlink ref="I63" r:id="rId7"/>
    <hyperlink ref="I58" r:id="rId8"/>
    <hyperlink ref="I62" r:id="rId9"/>
    <hyperlink ref="I65" r:id="rId10"/>
    <hyperlink ref="I74" r:id="rId11"/>
    <hyperlink ref="I73" r:id="rId12"/>
    <hyperlink ref="I69" r:id="rId13"/>
    <hyperlink ref="I68" r:id="rId14"/>
    <hyperlink ref="I67" r:id="rId15"/>
    <hyperlink ref="I66" r:id="rId16"/>
    <hyperlink ref="I64" r:id="rId17"/>
    <hyperlink ref="I56" r:id="rId18"/>
    <hyperlink ref="I57" r:id="rId19"/>
    <hyperlink ref="I54" r:id="rId20"/>
    <hyperlink ref="I71" r:id="rId21"/>
    <hyperlink ref="I61" r:id="rId22"/>
    <hyperlink ref="I72" r:id="rId23"/>
    <hyperlink ref="I70" r:id="rId24"/>
    <hyperlink ref="I52" r:id="rId25"/>
    <hyperlink ref="I75" r:id="rId26" display="SECURYTRON_2.pdf"/>
    <hyperlink ref="I76" r:id="rId27" display="SECURYTRON_3.pdf"/>
    <hyperlink ref="I77" r:id="rId28" display="SECURYTRON_4.pdf"/>
    <hyperlink ref="I78" r:id="rId29" display="SECURYTRON_5.pdf"/>
    <hyperlink ref="I79" r:id="rId30" display="SECURYTRON_6.pdf"/>
    <hyperlink ref="I80" r:id="rId31" display="SECURYTRON_7.pdf"/>
    <hyperlink ref="I81" r:id="rId32" display="SECURYTRON_8.pdf"/>
    <hyperlink ref="I82" r:id="rId33" display="https://www.jarcomputers.com/cisco-catalyst-9300x-24x25g-fiber-ports-modular-uplink-switch-sprod-666817.html"/>
    <hyperlink ref="I83" r:id="rId34"/>
    <hyperlink ref="I87" r:id="rId35" display="Dartek_1.pdf"/>
    <hyperlink ref="I88" r:id="rId36" display="Grema3D_1.pdf"/>
    <hyperlink ref="I89" r:id="rId37" display="Grema3D_2.pdf"/>
  </hyperlinks>
  <pageMargins left="0.7" right="0.7" top="0.75" bottom="0.75" header="0.3" footer="0.3"/>
  <pageSetup paperSize="9" scale="88" orientation="landscape" r:id="rId38"/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СМР_б.ред 5</vt:lpstr>
      <vt:lpstr>Остойностен списък_б.ред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Radina Boyanova</dc:creator>
  <cp:lastModifiedBy>Azimuth.invest.bg</cp:lastModifiedBy>
  <cp:lastPrinted>2023-12-12T13:29:14Z</cp:lastPrinted>
  <dcterms:created xsi:type="dcterms:W3CDTF">2015-06-05T18:17:20Z</dcterms:created>
  <dcterms:modified xsi:type="dcterms:W3CDTF">2025-01-16T14:35:33Z</dcterms:modified>
</cp:coreProperties>
</file>