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zimuth.invest.bg\Desktop\final - ot men b;u kristal\final\"/>
    </mc:Choice>
  </mc:AlternateContent>
  <bookViews>
    <workbookView xWindow="0" yWindow="0" windowWidth="28800" windowHeight="12330" activeTab="1"/>
  </bookViews>
  <sheets>
    <sheet name=" budget project" sheetId="16" r:id="rId1"/>
    <sheet name=" TOTAL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6" l="1"/>
  <c r="E35" i="16"/>
  <c r="E34" i="16"/>
  <c r="E33" i="16"/>
  <c r="E32" i="16"/>
  <c r="E31" i="16"/>
  <c r="E30" i="16"/>
  <c r="J17" i="16" l="1"/>
  <c r="J16" i="16"/>
  <c r="J15" i="16"/>
  <c r="J14" i="16"/>
  <c r="J13" i="16"/>
  <c r="J12" i="16"/>
  <c r="J11" i="16"/>
  <c r="J10" i="16"/>
  <c r="C31" i="1" l="1"/>
  <c r="I27" i="1"/>
  <c r="H27" i="1"/>
  <c r="G27" i="1"/>
  <c r="F27" i="1"/>
  <c r="E27" i="1"/>
  <c r="D27" i="1"/>
  <c r="C27" i="1"/>
  <c r="I31" i="1"/>
  <c r="H31" i="1"/>
  <c r="G31" i="1"/>
  <c r="F31" i="1"/>
  <c r="E31" i="1"/>
  <c r="D31" i="1"/>
  <c r="J8" i="1"/>
  <c r="J7" i="1"/>
  <c r="J6" i="1"/>
  <c r="J22" i="1"/>
  <c r="J21" i="1"/>
  <c r="J20" i="1"/>
  <c r="J19" i="1"/>
  <c r="J18" i="1"/>
  <c r="J17" i="1"/>
  <c r="J16" i="1"/>
  <c r="J15" i="1"/>
  <c r="J14" i="1"/>
  <c r="J13" i="1"/>
  <c r="J12" i="1"/>
  <c r="J11" i="1"/>
  <c r="I9" i="1" l="1"/>
  <c r="H9" i="1"/>
  <c r="G9" i="1"/>
  <c r="F9" i="1"/>
  <c r="E9" i="1"/>
  <c r="D9" i="1"/>
  <c r="C9" i="1"/>
  <c r="J30" i="1"/>
  <c r="E43" i="1"/>
  <c r="C44" i="1"/>
  <c r="D42" i="1"/>
  <c r="D41" i="1"/>
  <c r="D40" i="1"/>
  <c r="D39" i="1"/>
  <c r="D38" i="1"/>
  <c r="D37" i="1"/>
  <c r="E44" i="1"/>
  <c r="D36" i="16"/>
  <c r="D35" i="16"/>
  <c r="D34" i="16"/>
  <c r="D33" i="16"/>
  <c r="D32" i="16"/>
  <c r="D31" i="16"/>
  <c r="C37" i="16"/>
  <c r="I25" i="16"/>
  <c r="H25" i="16"/>
  <c r="G25" i="16"/>
  <c r="F25" i="16"/>
  <c r="E25" i="16"/>
  <c r="D25" i="16"/>
  <c r="C25" i="16"/>
  <c r="J24" i="16"/>
  <c r="I22" i="16"/>
  <c r="H22" i="16"/>
  <c r="G22" i="16"/>
  <c r="F22" i="16"/>
  <c r="E22" i="16"/>
  <c r="D22" i="16"/>
  <c r="C22" i="16"/>
  <c r="J21" i="16"/>
  <c r="J20" i="16"/>
  <c r="I8" i="16"/>
  <c r="I9" i="16" s="1"/>
  <c r="H8" i="16"/>
  <c r="G8" i="16"/>
  <c r="G9" i="16" s="1"/>
  <c r="F8" i="16"/>
  <c r="E8" i="16"/>
  <c r="E9" i="16" s="1"/>
  <c r="D8" i="16"/>
  <c r="C8" i="16"/>
  <c r="J8" i="16" s="1"/>
  <c r="I5" i="16"/>
  <c r="H5" i="16"/>
  <c r="H9" i="16" s="1"/>
  <c r="G5" i="16"/>
  <c r="F5" i="16"/>
  <c r="F18" i="16" s="1"/>
  <c r="F27" i="16" s="1"/>
  <c r="E5" i="16"/>
  <c r="D5" i="16"/>
  <c r="D9" i="16" s="1"/>
  <c r="C5" i="16"/>
  <c r="J25" i="16" l="1"/>
  <c r="J22" i="16"/>
  <c r="D30" i="16"/>
  <c r="D37" i="16" s="1"/>
  <c r="D36" i="1"/>
  <c r="D44" i="1" s="1"/>
  <c r="F9" i="16"/>
  <c r="C18" i="16"/>
  <c r="G18" i="16"/>
  <c r="G27" i="16" s="1"/>
  <c r="C9" i="16"/>
  <c r="D18" i="16"/>
  <c r="D27" i="16" s="1"/>
  <c r="H18" i="16"/>
  <c r="H27" i="16" s="1"/>
  <c r="E37" i="16"/>
  <c r="J5" i="16"/>
  <c r="E18" i="16"/>
  <c r="E27" i="16" s="1"/>
  <c r="I18" i="16"/>
  <c r="I27" i="16" s="1"/>
  <c r="J18" i="16" l="1"/>
  <c r="C27" i="16"/>
  <c r="J27" i="16" s="1"/>
  <c r="K18" i="16" l="1"/>
  <c r="K8" i="16"/>
  <c r="K25" i="16"/>
  <c r="K22" i="16"/>
  <c r="K27" i="16" s="1"/>
  <c r="K5" i="16"/>
  <c r="J29" i="1" l="1"/>
  <c r="J31" i="1" s="1"/>
  <c r="J26" i="1"/>
  <c r="J25" i="1"/>
  <c r="I5" i="1"/>
  <c r="I23" i="1" s="1"/>
  <c r="I33" i="1" s="1"/>
  <c r="H5" i="1"/>
  <c r="H23" i="1" s="1"/>
  <c r="G5" i="1"/>
  <c r="G23" i="1" s="1"/>
  <c r="F5" i="1"/>
  <c r="F23" i="1" s="1"/>
  <c r="E5" i="1"/>
  <c r="E23" i="1" s="1"/>
  <c r="D5" i="1"/>
  <c r="D23" i="1" s="1"/>
  <c r="C5" i="1"/>
  <c r="J5" i="1" l="1"/>
  <c r="I10" i="1" l="1"/>
  <c r="G10" i="1" l="1"/>
  <c r="H10" i="1" l="1"/>
  <c r="E10" i="1"/>
  <c r="J27" i="1" l="1"/>
  <c r="F10" i="1"/>
  <c r="D10" i="1"/>
  <c r="H33" i="1"/>
  <c r="G33" i="1"/>
  <c r="F33" i="1"/>
  <c r="E33" i="1"/>
  <c r="D33" i="1" l="1"/>
  <c r="J9" i="1"/>
  <c r="C10" i="1"/>
  <c r="C23" i="1"/>
  <c r="J23" i="1" s="1"/>
  <c r="J33" i="1" s="1"/>
  <c r="C33" i="1" l="1"/>
  <c r="K23" i="1" s="1"/>
  <c r="K5" i="1" l="1"/>
  <c r="K27" i="1"/>
  <c r="K31" i="1"/>
  <c r="K9" i="1"/>
  <c r="K33" i="1" l="1"/>
</calcChain>
</file>

<file path=xl/sharedStrings.xml><?xml version="1.0" encoding="utf-8"?>
<sst xmlns="http://schemas.openxmlformats.org/spreadsheetml/2006/main" count="142" uniqueCount="73">
  <si>
    <t>Construction and assembly works</t>
  </si>
  <si>
    <t>Scientific research equipment</t>
  </si>
  <si>
    <t>Materials and consumables</t>
  </si>
  <si>
    <t>Personnel costs</t>
  </si>
  <si>
    <t>Project management team (manager, supervisor, coordinator, etc.)</t>
  </si>
  <si>
    <t>RP 1</t>
  </si>
  <si>
    <t>RP 2</t>
  </si>
  <si>
    <t>RP 3</t>
  </si>
  <si>
    <t>RP 4</t>
  </si>
  <si>
    <t>RP 5</t>
  </si>
  <si>
    <t>RP 6</t>
  </si>
  <si>
    <t>RP 7</t>
  </si>
  <si>
    <t>Types of expenses</t>
  </si>
  <si>
    <t>no</t>
  </si>
  <si>
    <t>TOTAL</t>
  </si>
  <si>
    <t>Remuneration for researchers</t>
  </si>
  <si>
    <t>Remuneration of the team of professionals (admin. director, engineers, economists, technicians, etc.)</t>
  </si>
  <si>
    <t>Repairs, spare parts and refurbishment</t>
  </si>
  <si>
    <t>Business trips</t>
  </si>
  <si>
    <t>Fees for participation in scientific events</t>
  </si>
  <si>
    <t>Training and mobility of researchers</t>
  </si>
  <si>
    <t>II</t>
  </si>
  <si>
    <t>I</t>
  </si>
  <si>
    <t>2.1.</t>
  </si>
  <si>
    <t>2.2.</t>
  </si>
  <si>
    <t>1.1.</t>
  </si>
  <si>
    <t>1.2.</t>
  </si>
  <si>
    <t>2.3.</t>
  </si>
  <si>
    <t>2.4.</t>
  </si>
  <si>
    <t>2.5.</t>
  </si>
  <si>
    <t>2.6.</t>
  </si>
  <si>
    <t>2.7.</t>
  </si>
  <si>
    <t>2.8.</t>
  </si>
  <si>
    <t>Total</t>
  </si>
  <si>
    <t>III</t>
  </si>
  <si>
    <t>GRAND TOTAL</t>
  </si>
  <si>
    <t>Activity 3. Training and mobility of researchers - up to 5% of the budget</t>
  </si>
  <si>
    <t>Equipment support</t>
  </si>
  <si>
    <t>Fees for scientific publications and patenting</t>
  </si>
  <si>
    <t>Borders</t>
  </si>
  <si>
    <t>up to 5% of the budget</t>
  </si>
  <si>
    <t>Other costs, including external services</t>
  </si>
  <si>
    <t>Difference</t>
  </si>
  <si>
    <t>Right now</t>
  </si>
  <si>
    <t>Max budget.</t>
  </si>
  <si>
    <t>Share of indirect costs to personnel costs</t>
  </si>
  <si>
    <t>Division</t>
  </si>
  <si>
    <t>PEN COSTS INCLUDED IN THE NEW PROJECT BUDGET - BLYE CRISAL</t>
  </si>
  <si>
    <t>up to 60% of the budget</t>
  </si>
  <si>
    <t>min. 40% of the budget</t>
  </si>
  <si>
    <t>Min. 40% of staff salary</t>
  </si>
  <si>
    <t>VO - IO - BA</t>
  </si>
  <si>
    <t>RU</t>
  </si>
  <si>
    <t>IMSTCHA-BAN</t>
  </si>
  <si>
    <t>IRR-SA BAN</t>
  </si>
  <si>
    <t>VVMU</t>
  </si>
  <si>
    <t>BU</t>
  </si>
  <si>
    <t>NGO</t>
  </si>
  <si>
    <t>Activity 1. R&amp;D covering applied scientific research and dissemination of scientific results - not less than 40% of the budget</t>
  </si>
  <si>
    <t>Indirect costs (min. 40% of personnel costs - flat rate), which include:</t>
  </si>
  <si>
    <t>Construction or modernization of research infrastructures and research equipment - up to 60% of the budget</t>
  </si>
  <si>
    <t>Budget</t>
  </si>
  <si>
    <t>total</t>
  </si>
  <si>
    <t xml:space="preserve"> income from business activity</t>
  </si>
  <si>
    <t>2,3,2</t>
  </si>
  <si>
    <t>2,3,1</t>
  </si>
  <si>
    <t>2,4,2</t>
  </si>
  <si>
    <t>2,4,1</t>
  </si>
  <si>
    <t>2,8,2</t>
  </si>
  <si>
    <t>1,1,1</t>
  </si>
  <si>
    <t>1,1,2</t>
  </si>
  <si>
    <t>2,1,1</t>
  </si>
  <si>
    <t>2,1,2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</si>
</sst>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2" fontId="0" fillId="0" borderId="0" xfId="0" applyNumberFormat="1" applyAlignment="1">
      <alignment vertical="top" wrapText="1"/>
    </xf>
    <xf numFmtId="1" fontId="0" fillId="0" borderId="0" xfId="0" applyNumberFormat="1" applyAlignment="1">
      <alignment horizontal="center" vertical="top" wrapText="1"/>
    </xf>
    <xf numFmtId="4" fontId="0" fillId="0" borderId="0" xfId="0" applyNumberFormat="1" applyAlignment="1">
      <alignment vertical="top" wrapText="1"/>
    </xf>
    <xf numFmtId="4" fontId="1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10" fontId="4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right" vertical="top" wrapText="1"/>
    </xf>
    <xf numFmtId="4" fontId="2" fillId="0" borderId="2" xfId="0" applyNumberFormat="1" applyFont="1" applyBorder="1" applyAlignment="1">
      <alignment vertical="top" wrapText="1"/>
    </xf>
    <xf numFmtId="4" fontId="0" fillId="0" borderId="2" xfId="0" applyNumberForma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1" fontId="1" fillId="0" borderId="2" xfId="0" applyNumberFormat="1" applyFont="1" applyBorder="1" applyAlignment="1">
      <alignment horizontal="right" vertical="top" wrapText="1"/>
    </xf>
    <xf numFmtId="2" fontId="1" fillId="0" borderId="2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4" fontId="0" fillId="0" borderId="0" xfId="0" applyNumberFormat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10" fontId="5" fillId="0" borderId="2" xfId="0" applyNumberFormat="1" applyFont="1" applyBorder="1" applyAlignment="1">
      <alignment horizontal="center" vertical="top" wrapText="1"/>
    </xf>
    <xf numFmtId="2" fontId="3" fillId="7" borderId="2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4" fillId="0" borderId="2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1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vertical="top" wrapText="1"/>
    </xf>
    <xf numFmtId="4" fontId="8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1" fontId="0" fillId="0" borderId="2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vertical="top" wrapText="1"/>
    </xf>
    <xf numFmtId="4" fontId="9" fillId="0" borderId="2" xfId="0" applyNumberFormat="1" applyFont="1" applyBorder="1" applyAlignment="1">
      <alignment vertical="top" wrapText="1"/>
    </xf>
    <xf numFmtId="2" fontId="2" fillId="7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top" wrapText="1"/>
    </xf>
    <xf numFmtId="10" fontId="6" fillId="0" borderId="2" xfId="0" applyNumberFormat="1" applyFont="1" applyBorder="1" applyAlignment="1">
      <alignment vertical="top" wrapText="1"/>
    </xf>
    <xf numFmtId="1" fontId="0" fillId="4" borderId="2" xfId="0" applyNumberFormat="1" applyFill="1" applyBorder="1" applyAlignment="1">
      <alignment horizontal="center" vertical="top" wrapText="1"/>
    </xf>
    <xf numFmtId="2" fontId="1" fillId="4" borderId="2" xfId="0" applyNumberFormat="1" applyFont="1" applyFill="1" applyBorder="1" applyAlignment="1">
      <alignment horizontal="right" vertical="top" wrapText="1"/>
    </xf>
    <xf numFmtId="4" fontId="8" fillId="4" borderId="2" xfId="0" applyNumberFormat="1" applyFont="1" applyFill="1" applyBorder="1" applyAlignment="1">
      <alignment vertical="top" wrapText="1"/>
    </xf>
    <xf numFmtId="4" fontId="1" fillId="4" borderId="2" xfId="0" applyNumberFormat="1" applyFont="1" applyFill="1" applyBorder="1" applyAlignment="1">
      <alignment vertical="top" wrapText="1"/>
    </xf>
    <xf numFmtId="4" fontId="1" fillId="5" borderId="2" xfId="0" applyNumberFormat="1" applyFont="1" applyFill="1" applyBorder="1" applyAlignment="1">
      <alignment vertical="top" wrapText="1"/>
    </xf>
    <xf numFmtId="2" fontId="2" fillId="7" borderId="2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vertical="top" wrapText="1"/>
    </xf>
    <xf numFmtId="1" fontId="0" fillId="6" borderId="2" xfId="0" applyNumberFormat="1" applyFill="1" applyBorder="1" applyAlignment="1">
      <alignment horizontal="center" vertical="top" wrapText="1"/>
    </xf>
    <xf numFmtId="2" fontId="1" fillId="6" borderId="2" xfId="0" applyNumberFormat="1" applyFont="1" applyFill="1" applyBorder="1" applyAlignment="1">
      <alignment horizontal="right" vertical="top" wrapText="1"/>
    </xf>
    <xf numFmtId="4" fontId="8" fillId="6" borderId="2" xfId="0" applyNumberFormat="1" applyFont="1" applyFill="1" applyBorder="1" applyAlignment="1">
      <alignment vertical="top" wrapText="1"/>
    </xf>
    <xf numFmtId="4" fontId="1" fillId="6" borderId="2" xfId="0" applyNumberFormat="1" applyFont="1" applyFill="1" applyBorder="1" applyAlignment="1">
      <alignment vertical="top" wrapText="1"/>
    </xf>
    <xf numFmtId="10" fontId="5" fillId="0" borderId="2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3" fontId="1" fillId="0" borderId="2" xfId="0" applyNumberFormat="1" applyFont="1" applyBorder="1" applyAlignment="1">
      <alignment vertical="top" wrapText="1"/>
    </xf>
    <xf numFmtId="1" fontId="5" fillId="8" borderId="2" xfId="0" applyNumberFormat="1" applyFont="1" applyFill="1" applyBorder="1" applyAlignment="1">
      <alignment horizontal="right" vertical="top" wrapText="1"/>
    </xf>
    <xf numFmtId="2" fontId="5" fillId="8" borderId="2" xfId="0" applyNumberFormat="1" applyFont="1" applyFill="1" applyBorder="1" applyAlignment="1">
      <alignment horizontal="right" vertical="top" wrapText="1"/>
    </xf>
    <xf numFmtId="4" fontId="5" fillId="8" borderId="2" xfId="0" applyNumberFormat="1" applyFont="1" applyFill="1" applyBorder="1" applyAlignment="1">
      <alignment vertical="top" wrapText="1"/>
    </xf>
    <xf numFmtId="1" fontId="5" fillId="8" borderId="2" xfId="0" applyNumberFormat="1" applyFont="1" applyFill="1" applyBorder="1" applyAlignment="1">
      <alignment horizontal="center" vertical="top" wrapText="1"/>
    </xf>
    <xf numFmtId="2" fontId="5" fillId="8" borderId="2" xfId="0" applyNumberFormat="1" applyFont="1" applyFill="1" applyBorder="1" applyAlignment="1">
      <alignment vertical="top" wrapText="1"/>
    </xf>
    <xf numFmtId="10" fontId="5" fillId="8" borderId="2" xfId="0" applyNumberFormat="1" applyFont="1" applyFill="1" applyBorder="1" applyAlignment="1">
      <alignment vertical="top" wrapText="1"/>
    </xf>
    <xf numFmtId="14" fontId="5" fillId="8" borderId="2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4" fontId="0" fillId="0" borderId="0" xfId="0" applyNumberFormat="1" applyBorder="1" applyAlignment="1">
      <alignment horizontal="center" vertical="top" wrapText="1"/>
    </xf>
    <xf numFmtId="10" fontId="0" fillId="0" borderId="0" xfId="0" applyNumberFormat="1" applyBorder="1" applyAlignment="1">
      <alignment horizontal="center" vertical="top" wrapText="1"/>
    </xf>
    <xf numFmtId="1" fontId="3" fillId="6" borderId="2" xfId="0" applyNumberFormat="1" applyFont="1" applyFill="1" applyBorder="1" applyAlignment="1">
      <alignment horizontal="right" vertical="top" wrapText="1"/>
    </xf>
    <xf numFmtId="2" fontId="3" fillId="6" borderId="2" xfId="0" applyNumberFormat="1" applyFont="1" applyFill="1" applyBorder="1" applyAlignment="1">
      <alignment horizontal="right" vertical="top" wrapText="1"/>
    </xf>
    <xf numFmtId="4" fontId="2" fillId="6" borderId="2" xfId="0" applyNumberFormat="1" applyFont="1" applyFill="1" applyBorder="1" applyAlignment="1">
      <alignment vertical="top" wrapText="1"/>
    </xf>
    <xf numFmtId="4" fontId="2" fillId="6" borderId="0" xfId="0" applyNumberFormat="1" applyFont="1" applyFill="1" applyAlignment="1">
      <alignment vertical="top" wrapText="1"/>
    </xf>
    <xf numFmtId="4" fontId="2" fillId="6" borderId="0" xfId="0" applyNumberFormat="1" applyFont="1" applyFill="1" applyBorder="1" applyAlignment="1">
      <alignment vertical="top" wrapText="1"/>
    </xf>
    <xf numFmtId="10" fontId="2" fillId="6" borderId="0" xfId="0" applyNumberFormat="1" applyFont="1" applyFill="1" applyAlignment="1">
      <alignment vertical="top" wrapText="1"/>
    </xf>
    <xf numFmtId="2" fontId="2" fillId="6" borderId="0" xfId="0" applyNumberFormat="1" applyFont="1" applyFill="1" applyAlignment="1">
      <alignment vertical="top" wrapText="1"/>
    </xf>
    <xf numFmtId="4" fontId="3" fillId="6" borderId="0" xfId="0" applyNumberFormat="1" applyFont="1" applyFill="1" applyBorder="1" applyAlignment="1">
      <alignment horizontal="center" vertical="top" wrapText="1"/>
    </xf>
    <xf numFmtId="4" fontId="2" fillId="6" borderId="0" xfId="0" applyNumberFormat="1" applyFont="1" applyFill="1" applyBorder="1" applyAlignment="1">
      <alignment horizontal="center" vertical="top" wrapText="1"/>
    </xf>
    <xf numFmtId="1" fontId="1" fillId="6" borderId="2" xfId="0" applyNumberFormat="1" applyFont="1" applyFill="1" applyBorder="1" applyAlignment="1">
      <alignment horizontal="right" vertical="top" wrapText="1"/>
    </xf>
    <xf numFmtId="4" fontId="0" fillId="6" borderId="0" xfId="0" applyNumberFormat="1" applyFill="1" applyBorder="1" applyAlignment="1">
      <alignment horizontal="center" vertical="top" wrapText="1"/>
    </xf>
    <xf numFmtId="10" fontId="0" fillId="6" borderId="0" xfId="0" applyNumberFormat="1" applyFill="1" applyBorder="1" applyAlignment="1">
      <alignment horizontal="center" vertical="top" wrapText="1"/>
    </xf>
    <xf numFmtId="4" fontId="0" fillId="6" borderId="0" xfId="0" applyNumberFormat="1" applyFill="1" applyBorder="1" applyAlignment="1">
      <alignment vertical="top" wrapText="1"/>
    </xf>
    <xf numFmtId="10" fontId="4" fillId="6" borderId="0" xfId="0" applyNumberFormat="1" applyFont="1" applyFill="1" applyAlignment="1">
      <alignment vertical="top" wrapText="1"/>
    </xf>
    <xf numFmtId="2" fontId="0" fillId="6" borderId="0" xfId="0" applyNumberFormat="1" applyFill="1" applyAlignment="1">
      <alignment vertical="top" wrapText="1"/>
    </xf>
    <xf numFmtId="2" fontId="1" fillId="0" borderId="0" xfId="0" applyNumberFormat="1" applyFont="1" applyAlignment="1">
      <alignment horizontal="center" vertical="top" wrapText="1"/>
    </xf>
    <xf numFmtId="2" fontId="3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opLeftCell="A22" zoomScale="75" zoomScaleNormal="75" workbookViewId="0">
      <selection activeCell="B51" sqref="B51"/>
    </sheetView>
  </sheetViews>
  <sheetFormatPr defaultColWidth="8.81640625" defaultRowHeight="14.5" x14ac:dyDescent="0.35"/>
  <cols>
    <col min="1" max="1" width="6.1796875" style="1" customWidth="1"/>
    <col min="2" max="2" width="43.26953125" style="1" customWidth="1"/>
    <col min="3" max="3" width="13.7265625" style="3" customWidth="1"/>
    <col min="4" max="4" width="14.26953125" style="3" customWidth="1"/>
    <col min="5" max="5" width="15.54296875" style="3" customWidth="1"/>
    <col min="6" max="6" width="15.1796875" style="3" customWidth="1"/>
    <col min="7" max="7" width="14.7265625" style="3" customWidth="1"/>
    <col min="8" max="8" width="14.54296875" style="3" customWidth="1"/>
    <col min="9" max="9" width="15.54296875" style="3" customWidth="1"/>
    <col min="10" max="10" width="15.453125" style="4" customWidth="1"/>
    <col min="11" max="11" width="8.81640625" style="6"/>
    <col min="12" max="12" width="22" style="5" customWidth="1"/>
    <col min="13" max="16384" width="8.81640625" style="1"/>
  </cols>
  <sheetData>
    <row r="1" spans="1:12" x14ac:dyDescent="0.35">
      <c r="B1" s="78" t="s">
        <v>47</v>
      </c>
      <c r="C1" s="78"/>
      <c r="D1" s="78"/>
      <c r="E1" s="78"/>
      <c r="F1" s="78"/>
      <c r="G1" s="78"/>
      <c r="H1" s="78"/>
      <c r="I1" s="78"/>
      <c r="J1" s="78"/>
    </row>
    <row r="2" spans="1:12" ht="8.5" customHeight="1" x14ac:dyDescent="0.35"/>
    <row r="3" spans="1:12" x14ac:dyDescent="0.35">
      <c r="A3" s="17" t="s">
        <v>13</v>
      </c>
      <c r="B3" s="17" t="s">
        <v>12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14</v>
      </c>
      <c r="K3" s="22" t="s">
        <v>46</v>
      </c>
      <c r="L3" s="23" t="s">
        <v>39</v>
      </c>
    </row>
    <row r="4" spans="1:12" x14ac:dyDescent="0.35">
      <c r="A4" s="24" t="s">
        <v>22</v>
      </c>
      <c r="B4" s="79" t="s">
        <v>58</v>
      </c>
      <c r="C4" s="79"/>
      <c r="D4" s="79"/>
      <c r="E4" s="79"/>
      <c r="F4" s="79"/>
      <c r="G4" s="79"/>
      <c r="H4" s="79"/>
      <c r="I4" s="79"/>
      <c r="J4" s="25"/>
      <c r="K4" s="26"/>
      <c r="L4" s="27"/>
    </row>
    <row r="5" spans="1:12" ht="16.899999999999999" customHeight="1" x14ac:dyDescent="0.35">
      <c r="A5" s="28">
        <v>1</v>
      </c>
      <c r="B5" s="29" t="s">
        <v>3</v>
      </c>
      <c r="C5" s="30">
        <f>SUM(C6:C7)</f>
        <v>776295</v>
      </c>
      <c r="D5" s="30">
        <f t="shared" ref="D5:I5" si="0">SUM(D6:D7)</f>
        <v>956295</v>
      </c>
      <c r="E5" s="30">
        <f t="shared" si="0"/>
        <v>246295</v>
      </c>
      <c r="F5" s="30">
        <f t="shared" si="0"/>
        <v>822139.84</v>
      </c>
      <c r="G5" s="31">
        <f t="shared" si="0"/>
        <v>996487.36</v>
      </c>
      <c r="H5" s="31">
        <f t="shared" si="0"/>
        <v>1031462.54</v>
      </c>
      <c r="I5" s="31">
        <f t="shared" si="0"/>
        <v>536995</v>
      </c>
      <c r="J5" s="31">
        <f>SUM(C5:I5)</f>
        <v>5365969.74</v>
      </c>
      <c r="K5" s="26">
        <f>J5/J27</f>
        <v>0.23219254608394635</v>
      </c>
      <c r="L5" s="27"/>
    </row>
    <row r="6" spans="1:12" x14ac:dyDescent="0.35">
      <c r="A6" s="32" t="s">
        <v>25</v>
      </c>
      <c r="B6" s="33" t="s">
        <v>15</v>
      </c>
      <c r="C6" s="34">
        <v>500000</v>
      </c>
      <c r="D6" s="34">
        <v>630000</v>
      </c>
      <c r="E6" s="34">
        <v>150000</v>
      </c>
      <c r="F6" s="34">
        <v>751863.64</v>
      </c>
      <c r="G6" s="10">
        <v>900192.36</v>
      </c>
      <c r="H6" s="10">
        <v>1014000.4</v>
      </c>
      <c r="I6" s="10">
        <v>510700</v>
      </c>
      <c r="J6" s="31"/>
      <c r="K6" s="26"/>
      <c r="L6" s="27"/>
    </row>
    <row r="7" spans="1:12" ht="32.5" customHeight="1" x14ac:dyDescent="0.35">
      <c r="A7" s="32" t="s">
        <v>26</v>
      </c>
      <c r="B7" s="33" t="s">
        <v>16</v>
      </c>
      <c r="C7" s="34">
        <v>276295</v>
      </c>
      <c r="D7" s="34">
        <v>326295</v>
      </c>
      <c r="E7" s="34">
        <v>96295</v>
      </c>
      <c r="F7" s="34">
        <v>70276.2</v>
      </c>
      <c r="G7" s="10">
        <v>96295</v>
      </c>
      <c r="H7" s="10">
        <v>17462.14</v>
      </c>
      <c r="I7" s="10">
        <v>26295</v>
      </c>
      <c r="J7" s="31"/>
      <c r="K7" s="26"/>
      <c r="L7" s="27"/>
    </row>
    <row r="8" spans="1:12" ht="30.65" customHeight="1" x14ac:dyDescent="0.35">
      <c r="A8" s="28">
        <v>2</v>
      </c>
      <c r="B8" s="29" t="s">
        <v>59</v>
      </c>
      <c r="C8" s="30">
        <f t="shared" ref="C8:I8" si="1">SUM(C10:C17)</f>
        <v>1471000</v>
      </c>
      <c r="D8" s="30">
        <f t="shared" si="1"/>
        <v>1212000</v>
      </c>
      <c r="E8" s="30">
        <f t="shared" si="1"/>
        <v>277250</v>
      </c>
      <c r="F8" s="30">
        <f t="shared" si="1"/>
        <v>314200</v>
      </c>
      <c r="G8" s="31">
        <f t="shared" si="1"/>
        <v>428422.40000000002</v>
      </c>
      <c r="H8" s="31">
        <f t="shared" si="1"/>
        <v>351000</v>
      </c>
      <c r="I8" s="31">
        <f t="shared" si="1"/>
        <v>262200</v>
      </c>
      <c r="J8" s="31">
        <f>SUM(C8:I8)</f>
        <v>4316072.4000000004</v>
      </c>
      <c r="K8" s="26">
        <f>J8/J27</f>
        <v>0.18676211163998271</v>
      </c>
      <c r="L8" s="35" t="s">
        <v>50</v>
      </c>
    </row>
    <row r="9" spans="1:12" ht="30.65" customHeight="1" x14ac:dyDescent="0.35">
      <c r="A9" s="28"/>
      <c r="B9" s="36" t="s">
        <v>45</v>
      </c>
      <c r="C9" s="37">
        <f>C8/C5</f>
        <v>1.8948982023586394</v>
      </c>
      <c r="D9" s="37">
        <f>D8/D5</f>
        <v>1.2673913384468183</v>
      </c>
      <c r="E9" s="37">
        <f t="shared" ref="E9" si="2">E8/E5</f>
        <v>1.1256826163746727</v>
      </c>
      <c r="F9" s="37">
        <f>F8/F5</f>
        <v>0.38217342684670286</v>
      </c>
      <c r="G9" s="37">
        <f>G8/G5</f>
        <v>0.42993259844259341</v>
      </c>
      <c r="H9" s="37">
        <f t="shared" ref="H9:I9" si="3">H8/H5</f>
        <v>0.34029350207909631</v>
      </c>
      <c r="I9" s="37">
        <f t="shared" si="3"/>
        <v>0.48827270272535128</v>
      </c>
      <c r="J9" s="31"/>
      <c r="K9" s="26"/>
      <c r="L9" s="27"/>
    </row>
    <row r="10" spans="1:12" ht="29" x14ac:dyDescent="0.35">
      <c r="A10" s="32" t="s">
        <v>23</v>
      </c>
      <c r="B10" s="33" t="s">
        <v>4</v>
      </c>
      <c r="C10" s="34">
        <v>197000</v>
      </c>
      <c r="D10" s="34">
        <v>182000</v>
      </c>
      <c r="E10" s="34">
        <v>57250</v>
      </c>
      <c r="F10" s="34">
        <v>140000</v>
      </c>
      <c r="G10" s="34">
        <v>202422.39999999999</v>
      </c>
      <c r="H10" s="10">
        <v>140000</v>
      </c>
      <c r="I10" s="10">
        <v>140000</v>
      </c>
      <c r="J10" s="31">
        <f t="shared" ref="J10:J17" si="4">SUM(C10:I10)</f>
        <v>1058672.3999999999</v>
      </c>
      <c r="K10" s="26"/>
      <c r="L10" s="27"/>
    </row>
    <row r="11" spans="1:12" x14ac:dyDescent="0.35">
      <c r="A11" s="32" t="s">
        <v>24</v>
      </c>
      <c r="B11" s="33" t="s">
        <v>2</v>
      </c>
      <c r="C11" s="34">
        <v>251000</v>
      </c>
      <c r="D11" s="34">
        <v>276000</v>
      </c>
      <c r="E11" s="34">
        <v>61000</v>
      </c>
      <c r="F11" s="34">
        <v>9000</v>
      </c>
      <c r="G11" s="34">
        <v>39000</v>
      </c>
      <c r="H11" s="10">
        <v>14000</v>
      </c>
      <c r="I11" s="10">
        <v>9000</v>
      </c>
      <c r="J11" s="31">
        <f t="shared" si="4"/>
        <v>659000</v>
      </c>
      <c r="K11" s="26"/>
      <c r="L11" s="27"/>
    </row>
    <row r="12" spans="1:12" x14ac:dyDescent="0.35">
      <c r="A12" s="32" t="s">
        <v>27</v>
      </c>
      <c r="B12" s="33" t="s">
        <v>37</v>
      </c>
      <c r="C12" s="34">
        <v>230000</v>
      </c>
      <c r="D12" s="34">
        <v>110000</v>
      </c>
      <c r="E12" s="34">
        <v>0</v>
      </c>
      <c r="F12" s="34">
        <v>0</v>
      </c>
      <c r="G12" s="34">
        <v>0</v>
      </c>
      <c r="H12" s="10">
        <v>20000</v>
      </c>
      <c r="I12" s="10">
        <v>0</v>
      </c>
      <c r="J12" s="31">
        <f t="shared" si="4"/>
        <v>360000</v>
      </c>
      <c r="K12" s="26"/>
      <c r="L12" s="27"/>
    </row>
    <row r="13" spans="1:12" x14ac:dyDescent="0.35">
      <c r="A13" s="32" t="s">
        <v>28</v>
      </c>
      <c r="B13" s="33" t="s">
        <v>17</v>
      </c>
      <c r="C13" s="34">
        <v>450000</v>
      </c>
      <c r="D13" s="34">
        <v>155000</v>
      </c>
      <c r="E13" s="34">
        <v>56000</v>
      </c>
      <c r="F13" s="34">
        <v>2000</v>
      </c>
      <c r="G13" s="34">
        <v>0</v>
      </c>
      <c r="H13" s="10">
        <v>28000</v>
      </c>
      <c r="I13" s="10">
        <v>10000</v>
      </c>
      <c r="J13" s="31">
        <f t="shared" si="4"/>
        <v>701000</v>
      </c>
      <c r="K13" s="26"/>
      <c r="L13" s="27"/>
    </row>
    <row r="14" spans="1:12" x14ac:dyDescent="0.35">
      <c r="A14" s="32" t="s">
        <v>29</v>
      </c>
      <c r="B14" s="33" t="s">
        <v>18</v>
      </c>
      <c r="C14" s="34">
        <v>52000</v>
      </c>
      <c r="D14" s="34">
        <v>52000</v>
      </c>
      <c r="E14" s="34">
        <v>12000</v>
      </c>
      <c r="F14" s="34">
        <v>20000</v>
      </c>
      <c r="G14" s="34">
        <v>32000</v>
      </c>
      <c r="H14" s="10">
        <v>22000</v>
      </c>
      <c r="I14" s="10">
        <v>10000</v>
      </c>
      <c r="J14" s="31">
        <f t="shared" si="4"/>
        <v>200000</v>
      </c>
      <c r="K14" s="26"/>
      <c r="L14" s="27"/>
    </row>
    <row r="15" spans="1:12" x14ac:dyDescent="0.35">
      <c r="A15" s="32" t="s">
        <v>30</v>
      </c>
      <c r="B15" s="33" t="s">
        <v>19</v>
      </c>
      <c r="C15" s="34">
        <v>16000</v>
      </c>
      <c r="D15" s="34">
        <v>22000</v>
      </c>
      <c r="E15" s="34">
        <v>6000</v>
      </c>
      <c r="F15" s="34">
        <v>53200</v>
      </c>
      <c r="G15" s="34">
        <v>18000</v>
      </c>
      <c r="H15" s="10">
        <v>39000</v>
      </c>
      <c r="I15" s="10">
        <v>48200</v>
      </c>
      <c r="J15" s="31">
        <f t="shared" si="4"/>
        <v>202400</v>
      </c>
      <c r="K15" s="26"/>
      <c r="L15" s="27"/>
    </row>
    <row r="16" spans="1:12" x14ac:dyDescent="0.35">
      <c r="A16" s="32" t="s">
        <v>31</v>
      </c>
      <c r="B16" s="33" t="s">
        <v>38</v>
      </c>
      <c r="C16" s="34">
        <v>25000</v>
      </c>
      <c r="D16" s="34">
        <v>35000</v>
      </c>
      <c r="E16" s="34">
        <v>15000</v>
      </c>
      <c r="F16" s="34">
        <v>70000</v>
      </c>
      <c r="G16" s="34">
        <v>92000</v>
      </c>
      <c r="H16" s="10">
        <v>68000</v>
      </c>
      <c r="I16" s="10">
        <v>40000</v>
      </c>
      <c r="J16" s="31">
        <f t="shared" si="4"/>
        <v>345000</v>
      </c>
      <c r="K16" s="26"/>
      <c r="L16" s="27"/>
    </row>
    <row r="17" spans="1:12" x14ac:dyDescent="0.35">
      <c r="A17" s="32" t="s">
        <v>32</v>
      </c>
      <c r="B17" s="33" t="s">
        <v>41</v>
      </c>
      <c r="C17" s="34">
        <v>250000</v>
      </c>
      <c r="D17" s="34">
        <v>380000</v>
      </c>
      <c r="E17" s="34">
        <v>70000</v>
      </c>
      <c r="F17" s="34">
        <v>20000</v>
      </c>
      <c r="G17" s="34">
        <v>45000</v>
      </c>
      <c r="H17" s="10">
        <v>20000</v>
      </c>
      <c r="I17" s="10">
        <v>5000</v>
      </c>
      <c r="J17" s="31">
        <f t="shared" si="4"/>
        <v>790000</v>
      </c>
      <c r="K17" s="26"/>
      <c r="L17" s="27"/>
    </row>
    <row r="18" spans="1:12" x14ac:dyDescent="0.35">
      <c r="A18" s="38"/>
      <c r="B18" s="39" t="s">
        <v>33</v>
      </c>
      <c r="C18" s="40">
        <f>C5+C8</f>
        <v>2247295</v>
      </c>
      <c r="D18" s="40">
        <f>D5+D8</f>
        <v>2168295</v>
      </c>
      <c r="E18" s="40">
        <f t="shared" ref="E18:I18" si="5">E5+E8</f>
        <v>523545</v>
      </c>
      <c r="F18" s="40">
        <f t="shared" si="5"/>
        <v>1136339.8399999999</v>
      </c>
      <c r="G18" s="41">
        <f t="shared" si="5"/>
        <v>1424909.76</v>
      </c>
      <c r="H18" s="41">
        <f t="shared" si="5"/>
        <v>1382462.54</v>
      </c>
      <c r="I18" s="41">
        <f t="shared" si="5"/>
        <v>799195</v>
      </c>
      <c r="J18" s="42">
        <f>SUM(C18:I18)</f>
        <v>9682042.1400000006</v>
      </c>
      <c r="K18" s="26">
        <f>J18/J27</f>
        <v>0.41895465772392904</v>
      </c>
      <c r="L18" s="43" t="s">
        <v>49</v>
      </c>
    </row>
    <row r="19" spans="1:12" x14ac:dyDescent="0.35">
      <c r="A19" s="44" t="s">
        <v>21</v>
      </c>
      <c r="B19" s="80" t="s">
        <v>60</v>
      </c>
      <c r="C19" s="80"/>
      <c r="D19" s="80"/>
      <c r="E19" s="80"/>
      <c r="F19" s="80"/>
      <c r="G19" s="80"/>
      <c r="H19" s="80"/>
      <c r="I19" s="80"/>
      <c r="J19" s="45"/>
      <c r="K19" s="26"/>
      <c r="L19" s="27"/>
    </row>
    <row r="20" spans="1:12" x14ac:dyDescent="0.35">
      <c r="A20" s="32">
        <v>3</v>
      </c>
      <c r="B20" s="33" t="s">
        <v>0</v>
      </c>
      <c r="C20" s="34">
        <v>6600000</v>
      </c>
      <c r="D20" s="34">
        <v>0</v>
      </c>
      <c r="E20" s="34">
        <v>1200000</v>
      </c>
      <c r="F20" s="10">
        <v>12000</v>
      </c>
      <c r="G20" s="10">
        <v>0</v>
      </c>
      <c r="H20" s="10">
        <v>12000</v>
      </c>
      <c r="I20" s="10">
        <v>210000</v>
      </c>
      <c r="J20" s="31">
        <f t="shared" ref="J20:J22" si="6">SUM(C20:I20)</f>
        <v>8034000</v>
      </c>
      <c r="K20" s="26"/>
      <c r="L20" s="27"/>
    </row>
    <row r="21" spans="1:12" x14ac:dyDescent="0.35">
      <c r="A21" s="32">
        <v>4</v>
      </c>
      <c r="B21" s="33" t="s">
        <v>1</v>
      </c>
      <c r="C21" s="34">
        <v>0</v>
      </c>
      <c r="D21" s="34">
        <v>0</v>
      </c>
      <c r="E21" s="34">
        <v>0</v>
      </c>
      <c r="F21" s="10">
        <v>1474057.4</v>
      </c>
      <c r="G21" s="10">
        <v>1846131.46</v>
      </c>
      <c r="H21" s="10">
        <v>533387</v>
      </c>
      <c r="I21" s="10">
        <v>1299710</v>
      </c>
      <c r="J21" s="31">
        <f t="shared" si="6"/>
        <v>5153285.8599999994</v>
      </c>
      <c r="K21" s="26"/>
      <c r="L21" s="27"/>
    </row>
    <row r="22" spans="1:12" x14ac:dyDescent="0.35">
      <c r="A22" s="38"/>
      <c r="B22" s="39" t="s">
        <v>33</v>
      </c>
      <c r="C22" s="40">
        <f>SUM(C20:C21)</f>
        <v>6600000</v>
      </c>
      <c r="D22" s="40">
        <f t="shared" ref="D22:I22" si="7">SUM(D20:D21)</f>
        <v>0</v>
      </c>
      <c r="E22" s="40">
        <f t="shared" si="7"/>
        <v>1200000</v>
      </c>
      <c r="F22" s="41">
        <f>SUM(F20:F21)</f>
        <v>1486057.4</v>
      </c>
      <c r="G22" s="41">
        <f t="shared" si="7"/>
        <v>1846131.46</v>
      </c>
      <c r="H22" s="41">
        <f t="shared" si="7"/>
        <v>545387</v>
      </c>
      <c r="I22" s="41">
        <f t="shared" si="7"/>
        <v>1509710</v>
      </c>
      <c r="J22" s="42">
        <f t="shared" si="6"/>
        <v>13187285.859999999</v>
      </c>
      <c r="K22" s="26">
        <f>J22/J27</f>
        <v>0.57063114928602332</v>
      </c>
      <c r="L22" s="43" t="s">
        <v>48</v>
      </c>
    </row>
    <row r="23" spans="1:12" x14ac:dyDescent="0.35">
      <c r="A23" s="44" t="s">
        <v>34</v>
      </c>
      <c r="B23" s="80" t="s">
        <v>36</v>
      </c>
      <c r="C23" s="80"/>
      <c r="D23" s="80"/>
      <c r="E23" s="80"/>
      <c r="F23" s="80"/>
      <c r="G23" s="80"/>
      <c r="H23" s="80"/>
      <c r="I23" s="80"/>
      <c r="J23" s="45"/>
      <c r="K23" s="26"/>
      <c r="L23" s="27"/>
    </row>
    <row r="24" spans="1:12" x14ac:dyDescent="0.35">
      <c r="A24" s="32">
        <v>5</v>
      </c>
      <c r="B24" s="33" t="s">
        <v>20</v>
      </c>
      <c r="C24" s="34">
        <v>30000</v>
      </c>
      <c r="D24" s="34">
        <v>0</v>
      </c>
      <c r="E24" s="34">
        <v>15000</v>
      </c>
      <c r="F24" s="10">
        <v>50168</v>
      </c>
      <c r="G24" s="10">
        <v>50168</v>
      </c>
      <c r="H24" s="10">
        <v>50168</v>
      </c>
      <c r="I24" s="10">
        <v>45168</v>
      </c>
      <c r="J24" s="31">
        <f t="shared" ref="J24:J25" si="8">SUM(C24:I24)</f>
        <v>240672</v>
      </c>
      <c r="K24" s="26"/>
      <c r="L24" s="27"/>
    </row>
    <row r="25" spans="1:12" x14ac:dyDescent="0.35">
      <c r="A25" s="38"/>
      <c r="B25" s="39" t="s">
        <v>33</v>
      </c>
      <c r="C25" s="40">
        <f>SUM(C24)</f>
        <v>30000</v>
      </c>
      <c r="D25" s="40">
        <f>SUM(D24)</f>
        <v>0</v>
      </c>
      <c r="E25" s="40">
        <f t="shared" ref="E25:I25" si="9">SUM(E24)</f>
        <v>15000</v>
      </c>
      <c r="F25" s="41">
        <f t="shared" si="9"/>
        <v>50168</v>
      </c>
      <c r="G25" s="41">
        <f t="shared" si="9"/>
        <v>50168</v>
      </c>
      <c r="H25" s="41">
        <f t="shared" si="9"/>
        <v>50168</v>
      </c>
      <c r="I25" s="41">
        <f t="shared" si="9"/>
        <v>45168</v>
      </c>
      <c r="J25" s="42">
        <f t="shared" si="8"/>
        <v>240672</v>
      </c>
      <c r="K25" s="26">
        <f>J25/J27</f>
        <v>1.0414192990047599E-2</v>
      </c>
      <c r="L25" s="43" t="s">
        <v>40</v>
      </c>
    </row>
    <row r="26" spans="1:12" ht="10.15" customHeight="1" x14ac:dyDescent="0.35">
      <c r="A26" s="32"/>
      <c r="B26" s="33"/>
      <c r="C26" s="34"/>
      <c r="D26" s="34"/>
      <c r="E26" s="34"/>
      <c r="F26" s="10"/>
      <c r="G26" s="10"/>
      <c r="H26" s="10"/>
      <c r="I26" s="10"/>
      <c r="J26" s="31"/>
      <c r="K26" s="26"/>
      <c r="L26" s="27"/>
    </row>
    <row r="27" spans="1:12" x14ac:dyDescent="0.35">
      <c r="A27" s="46"/>
      <c r="B27" s="47" t="s">
        <v>35</v>
      </c>
      <c r="C27" s="48">
        <f>C18+C22+C25</f>
        <v>8877295</v>
      </c>
      <c r="D27" s="48">
        <f t="shared" ref="D27:I27" si="10">D18+D22+D25</f>
        <v>2168295</v>
      </c>
      <c r="E27" s="48">
        <f t="shared" si="10"/>
        <v>1738545</v>
      </c>
      <c r="F27" s="49">
        <f t="shared" si="10"/>
        <v>2672565.2399999998</v>
      </c>
      <c r="G27" s="49">
        <f t="shared" si="10"/>
        <v>3321209.2199999997</v>
      </c>
      <c r="H27" s="49">
        <f t="shared" si="10"/>
        <v>1978017.54</v>
      </c>
      <c r="I27" s="49">
        <f t="shared" si="10"/>
        <v>2354073</v>
      </c>
      <c r="J27" s="49">
        <f>SUM(C27:I27)</f>
        <v>23110000</v>
      </c>
      <c r="K27" s="50">
        <f>SUM(K18:K26)</f>
        <v>1</v>
      </c>
      <c r="L27" s="27"/>
    </row>
    <row r="28" spans="1:12" x14ac:dyDescent="0.35">
      <c r="A28" s="2"/>
    </row>
    <row r="29" spans="1:12" x14ac:dyDescent="0.35">
      <c r="A29" s="2"/>
      <c r="B29" s="8" t="s">
        <v>61</v>
      </c>
      <c r="C29" s="7" t="s">
        <v>43</v>
      </c>
      <c r="D29" s="7" t="s">
        <v>42</v>
      </c>
      <c r="E29" s="7" t="s">
        <v>44</v>
      </c>
    </row>
    <row r="30" spans="1:12" s="69" customFormat="1" x14ac:dyDescent="0.35">
      <c r="A30" s="63">
        <v>1</v>
      </c>
      <c r="B30" s="64" t="s">
        <v>51</v>
      </c>
      <c r="C30" s="65">
        <v>10390000</v>
      </c>
      <c r="D30" s="65">
        <f>E30-C30</f>
        <v>0</v>
      </c>
      <c r="E30" s="65">
        <f>C30</f>
        <v>10390000</v>
      </c>
      <c r="F30" s="70"/>
      <c r="G30" s="70"/>
      <c r="H30" s="70"/>
      <c r="I30" s="71"/>
      <c r="J30" s="67"/>
      <c r="K30" s="68"/>
    </row>
    <row r="31" spans="1:12" x14ac:dyDescent="0.35">
      <c r="A31" s="14">
        <v>2</v>
      </c>
      <c r="B31" s="15" t="s">
        <v>53</v>
      </c>
      <c r="C31" s="10">
        <v>1700000</v>
      </c>
      <c r="D31" s="9">
        <f t="shared" ref="D31:D36" si="11">E31-C31</f>
        <v>0</v>
      </c>
      <c r="E31" s="10">
        <f t="shared" ref="E31:E36" si="12">C31</f>
        <v>1700000</v>
      </c>
      <c r="F31" s="61"/>
      <c r="G31" s="61"/>
      <c r="H31" s="61"/>
      <c r="I31" s="62"/>
      <c r="J31" s="18"/>
    </row>
    <row r="32" spans="1:12" s="77" customFormat="1" x14ac:dyDescent="0.35">
      <c r="A32" s="72">
        <v>3</v>
      </c>
      <c r="B32" s="47" t="s">
        <v>54</v>
      </c>
      <c r="C32" s="65">
        <v>590000</v>
      </c>
      <c r="D32" s="65">
        <f t="shared" si="11"/>
        <v>0</v>
      </c>
      <c r="E32" s="65">
        <f t="shared" si="12"/>
        <v>590000</v>
      </c>
      <c r="F32" s="73"/>
      <c r="G32" s="73"/>
      <c r="H32" s="73"/>
      <c r="I32" s="74"/>
      <c r="J32" s="75"/>
      <c r="K32" s="76"/>
      <c r="L32" s="69"/>
    </row>
    <row r="33" spans="1:11" s="69" customFormat="1" x14ac:dyDescent="0.35">
      <c r="A33" s="63">
        <v>4</v>
      </c>
      <c r="B33" s="64" t="s">
        <v>55</v>
      </c>
      <c r="C33" s="65">
        <v>580000</v>
      </c>
      <c r="D33" s="65">
        <f t="shared" si="11"/>
        <v>0</v>
      </c>
      <c r="E33" s="65">
        <f t="shared" si="12"/>
        <v>580000</v>
      </c>
      <c r="F33" s="66"/>
      <c r="G33" s="66"/>
      <c r="H33" s="66"/>
      <c r="I33" s="66"/>
      <c r="J33" s="67"/>
      <c r="K33" s="68"/>
    </row>
    <row r="34" spans="1:11" s="69" customFormat="1" x14ac:dyDescent="0.35">
      <c r="A34" s="63">
        <v>5</v>
      </c>
      <c r="B34" s="64" t="s">
        <v>52</v>
      </c>
      <c r="C34" s="65">
        <v>8030000</v>
      </c>
      <c r="D34" s="65">
        <f t="shared" si="11"/>
        <v>0</v>
      </c>
      <c r="E34" s="65">
        <f t="shared" si="12"/>
        <v>8030000</v>
      </c>
      <c r="F34" s="66"/>
      <c r="G34" s="66"/>
      <c r="H34" s="66"/>
      <c r="I34" s="66"/>
      <c r="J34" s="67"/>
      <c r="K34" s="68"/>
    </row>
    <row r="35" spans="1:11" s="69" customFormat="1" x14ac:dyDescent="0.35">
      <c r="A35" s="63">
        <v>6</v>
      </c>
      <c r="B35" s="64" t="s">
        <v>56</v>
      </c>
      <c r="C35" s="65">
        <v>1700000</v>
      </c>
      <c r="D35" s="65">
        <f t="shared" si="11"/>
        <v>0</v>
      </c>
      <c r="E35" s="65">
        <f t="shared" si="12"/>
        <v>1700000</v>
      </c>
      <c r="F35" s="66"/>
      <c r="G35" s="66"/>
      <c r="H35" s="66"/>
      <c r="I35" s="66"/>
      <c r="J35" s="67"/>
      <c r="K35" s="68"/>
    </row>
    <row r="36" spans="1:11" x14ac:dyDescent="0.35">
      <c r="A36" s="63">
        <v>7</v>
      </c>
      <c r="B36" s="64" t="s">
        <v>57</v>
      </c>
      <c r="C36" s="65">
        <v>120000</v>
      </c>
      <c r="D36" s="65">
        <f t="shared" si="11"/>
        <v>0</v>
      </c>
      <c r="E36" s="65">
        <f t="shared" si="12"/>
        <v>120000</v>
      </c>
      <c r="J36" s="18"/>
    </row>
    <row r="37" spans="1:11" ht="15" thickBot="1" x14ac:dyDescent="0.4">
      <c r="B37" s="16" t="s">
        <v>62</v>
      </c>
      <c r="C37" s="11">
        <f>SUM(C30:C36)</f>
        <v>23110000</v>
      </c>
      <c r="D37" s="12">
        <f>SUM(D30:D36)</f>
        <v>0</v>
      </c>
      <c r="E37" s="13">
        <f>SUM(E30:E36)</f>
        <v>23110000</v>
      </c>
      <c r="G37" s="4"/>
      <c r="J37" s="19"/>
    </row>
    <row r="38" spans="1:11" ht="15" thickTop="1" x14ac:dyDescent="0.35">
      <c r="J38" s="20"/>
    </row>
  </sheetData>
  <mergeCells count="4">
    <mergeCell ref="B1:J1"/>
    <mergeCell ref="B4:I4"/>
    <mergeCell ref="B19:I19"/>
    <mergeCell ref="B23:I23"/>
  </mergeCells>
  <pageMargins left="0.7" right="0.7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topLeftCell="B16" zoomScale="75" zoomScaleNormal="75" workbookViewId="0">
      <selection activeCell="B39" sqref="B39"/>
    </sheetView>
  </sheetViews>
  <sheetFormatPr defaultColWidth="8.81640625" defaultRowHeight="14.5" x14ac:dyDescent="0.35"/>
  <cols>
    <col min="1" max="1" width="7.81640625" style="1" customWidth="1"/>
    <col min="2" max="2" width="43.26953125" style="1" customWidth="1"/>
    <col min="3" max="3" width="13.7265625" style="3" customWidth="1"/>
    <col min="4" max="4" width="14.26953125" style="3" customWidth="1"/>
    <col min="5" max="5" width="15.54296875" style="3" customWidth="1"/>
    <col min="6" max="6" width="15.1796875" style="3" customWidth="1"/>
    <col min="7" max="7" width="14.7265625" style="3" customWidth="1"/>
    <col min="8" max="8" width="14.54296875" style="3" customWidth="1"/>
    <col min="9" max="9" width="15.54296875" style="3" customWidth="1"/>
    <col min="10" max="10" width="15.453125" style="4" customWidth="1"/>
    <col min="11" max="11" width="8.81640625" style="6"/>
    <col min="12" max="12" width="22.54296875" style="5" customWidth="1"/>
    <col min="13" max="16384" width="8.81640625" style="1"/>
  </cols>
  <sheetData>
    <row r="1" spans="1:12" x14ac:dyDescent="0.35">
      <c r="B1" s="78" t="s">
        <v>47</v>
      </c>
      <c r="C1" s="78"/>
      <c r="D1" s="78"/>
      <c r="E1" s="78"/>
      <c r="F1" s="78"/>
      <c r="G1" s="78"/>
      <c r="H1" s="78"/>
      <c r="I1" s="78"/>
      <c r="J1" s="78"/>
    </row>
    <row r="2" spans="1:12" ht="8.5" customHeight="1" x14ac:dyDescent="0.35"/>
    <row r="3" spans="1:12" x14ac:dyDescent="0.35">
      <c r="A3" s="17" t="s">
        <v>13</v>
      </c>
      <c r="B3" s="17" t="s">
        <v>12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14</v>
      </c>
      <c r="K3" s="22" t="s">
        <v>46</v>
      </c>
      <c r="L3" s="23" t="s">
        <v>39</v>
      </c>
    </row>
    <row r="4" spans="1:12" x14ac:dyDescent="0.35">
      <c r="A4" s="24" t="s">
        <v>22</v>
      </c>
      <c r="B4" s="79" t="s">
        <v>58</v>
      </c>
      <c r="C4" s="79"/>
      <c r="D4" s="79"/>
      <c r="E4" s="79"/>
      <c r="F4" s="79"/>
      <c r="G4" s="79"/>
      <c r="H4" s="79"/>
      <c r="I4" s="79"/>
      <c r="J4" s="25"/>
      <c r="K4" s="26"/>
      <c r="L4" s="27"/>
    </row>
    <row r="5" spans="1:12" ht="16.899999999999999" customHeight="1" x14ac:dyDescent="0.35">
      <c r="A5" s="28">
        <v>1</v>
      </c>
      <c r="B5" s="29" t="s">
        <v>3</v>
      </c>
      <c r="C5" s="30">
        <f>SUM(C6:C8)</f>
        <v>948295</v>
      </c>
      <c r="D5" s="30">
        <f t="shared" ref="D5:I5" si="0">SUM(D6:D8)</f>
        <v>1128295</v>
      </c>
      <c r="E5" s="30">
        <f t="shared" si="0"/>
        <v>418295</v>
      </c>
      <c r="F5" s="30">
        <f t="shared" si="0"/>
        <v>994139.84</v>
      </c>
      <c r="G5" s="31">
        <f t="shared" si="0"/>
        <v>1168487.3599999999</v>
      </c>
      <c r="H5" s="31">
        <f t="shared" si="0"/>
        <v>1203462.5399999998</v>
      </c>
      <c r="I5" s="31">
        <f t="shared" si="0"/>
        <v>708995</v>
      </c>
      <c r="J5" s="31">
        <f>SUM(C5:I5)</f>
        <v>6569969.7399999993</v>
      </c>
      <c r="K5" s="26">
        <f>J5/J33</f>
        <v>0.25564084591439684</v>
      </c>
      <c r="L5" s="27"/>
    </row>
    <row r="6" spans="1:12" x14ac:dyDescent="0.35">
      <c r="A6" s="32" t="s">
        <v>69</v>
      </c>
      <c r="B6" s="33" t="s">
        <v>15</v>
      </c>
      <c r="C6" s="34">
        <v>500000</v>
      </c>
      <c r="D6" s="34">
        <v>630000</v>
      </c>
      <c r="E6" s="34">
        <v>150000</v>
      </c>
      <c r="F6" s="34">
        <v>751863.64</v>
      </c>
      <c r="G6" s="10">
        <v>900192.36</v>
      </c>
      <c r="H6" s="10">
        <v>1014000.4</v>
      </c>
      <c r="I6" s="10">
        <v>510700</v>
      </c>
      <c r="J6" s="31">
        <f t="shared" ref="J6:J8" si="1">SUM(C6:I6)</f>
        <v>4456756.4000000004</v>
      </c>
      <c r="K6" s="26"/>
      <c r="L6" s="27"/>
    </row>
    <row r="7" spans="1:12" x14ac:dyDescent="0.35">
      <c r="A7" s="56" t="s">
        <v>70</v>
      </c>
      <c r="B7" s="57" t="s">
        <v>15</v>
      </c>
      <c r="C7" s="55">
        <v>172000</v>
      </c>
      <c r="D7" s="55">
        <v>172000</v>
      </c>
      <c r="E7" s="55">
        <v>172000</v>
      </c>
      <c r="F7" s="55">
        <v>172000</v>
      </c>
      <c r="G7" s="55">
        <v>172000</v>
      </c>
      <c r="H7" s="55">
        <v>172000</v>
      </c>
      <c r="I7" s="55">
        <v>172000</v>
      </c>
      <c r="J7" s="55">
        <f t="shared" si="1"/>
        <v>1204000</v>
      </c>
      <c r="K7" s="58"/>
      <c r="L7" s="57"/>
    </row>
    <row r="8" spans="1:12" ht="32.5" customHeight="1" x14ac:dyDescent="0.35">
      <c r="A8" s="32" t="s">
        <v>26</v>
      </c>
      <c r="B8" s="33" t="s">
        <v>16</v>
      </c>
      <c r="C8" s="34">
        <v>276295</v>
      </c>
      <c r="D8" s="34">
        <v>326295</v>
      </c>
      <c r="E8" s="34">
        <v>96295</v>
      </c>
      <c r="F8" s="34">
        <v>70276.2</v>
      </c>
      <c r="G8" s="10">
        <v>96295</v>
      </c>
      <c r="H8" s="10">
        <v>17462.14</v>
      </c>
      <c r="I8" s="10">
        <v>26295</v>
      </c>
      <c r="J8" s="31">
        <f t="shared" si="1"/>
        <v>909213.34</v>
      </c>
      <c r="K8" s="26"/>
      <c r="L8" s="27"/>
    </row>
    <row r="9" spans="1:12" ht="30.65" customHeight="1" x14ac:dyDescent="0.35">
      <c r="A9" s="28">
        <v>2</v>
      </c>
      <c r="B9" s="29" t="s">
        <v>59</v>
      </c>
      <c r="C9" s="30">
        <f>C11+C12+C13+C14+C15+C16+C17+C18+C19+C20+C21+C22</f>
        <v>1579366.67</v>
      </c>
      <c r="D9" s="30">
        <f t="shared" ref="D9:I9" si="2">D11+D12+D13+D14+D15+D16+D17+D18+D19+D20+D21+D22</f>
        <v>1190366.67</v>
      </c>
      <c r="E9" s="30">
        <f t="shared" si="2"/>
        <v>565616.66999999993</v>
      </c>
      <c r="F9" s="30">
        <f t="shared" si="2"/>
        <v>652566.67000000004</v>
      </c>
      <c r="G9" s="31">
        <f t="shared" si="2"/>
        <v>741789.06</v>
      </c>
      <c r="H9" s="31">
        <f t="shared" si="2"/>
        <v>689366.66</v>
      </c>
      <c r="I9" s="31">
        <f t="shared" si="2"/>
        <v>257200</v>
      </c>
      <c r="J9" s="31">
        <f>SUM(C9:I9)</f>
        <v>5676272.4000000004</v>
      </c>
      <c r="K9" s="26">
        <f>J9/J33</f>
        <v>0.22086663035019458</v>
      </c>
      <c r="L9" s="35" t="s">
        <v>50</v>
      </c>
    </row>
    <row r="10" spans="1:12" ht="30.65" customHeight="1" x14ac:dyDescent="0.35">
      <c r="A10" s="28"/>
      <c r="B10" s="36" t="s">
        <v>45</v>
      </c>
      <c r="C10" s="37">
        <f>C9/C5</f>
        <v>1.6654803304878756</v>
      </c>
      <c r="D10" s="37">
        <f>D9/D5</f>
        <v>1.0550136887959265</v>
      </c>
      <c r="E10" s="37">
        <f t="shared" ref="E10" si="3">E9/E5</f>
        <v>1.3521956274877776</v>
      </c>
      <c r="F10" s="37">
        <f>F9/F5</f>
        <v>0.65641335729991468</v>
      </c>
      <c r="G10" s="37">
        <f>G9/G5</f>
        <v>0.63482848458026975</v>
      </c>
      <c r="H10" s="37">
        <f t="shared" ref="H10:I10" si="4">H9/H5</f>
        <v>0.57281937500106994</v>
      </c>
      <c r="I10" s="37">
        <f t="shared" si="4"/>
        <v>0.36276701528219524</v>
      </c>
      <c r="J10" s="31"/>
      <c r="K10" s="26"/>
      <c r="L10" s="27"/>
    </row>
    <row r="11" spans="1:12" ht="29" x14ac:dyDescent="0.35">
      <c r="A11" s="32" t="s">
        <v>71</v>
      </c>
      <c r="B11" s="33" t="s">
        <v>4</v>
      </c>
      <c r="C11" s="34">
        <v>197000</v>
      </c>
      <c r="D11" s="34">
        <v>182000</v>
      </c>
      <c r="E11" s="34">
        <v>57250</v>
      </c>
      <c r="F11" s="34">
        <v>140000</v>
      </c>
      <c r="G11" s="34">
        <v>202422.39999999999</v>
      </c>
      <c r="H11" s="10">
        <v>140000</v>
      </c>
      <c r="I11" s="10">
        <v>140000</v>
      </c>
      <c r="J11" s="31">
        <f>SUM(C11:I11)</f>
        <v>1058672.3999999999</v>
      </c>
      <c r="K11" s="26"/>
      <c r="L11" s="27"/>
    </row>
    <row r="12" spans="1:12" ht="29" x14ac:dyDescent="0.35">
      <c r="A12" s="56" t="s">
        <v>72</v>
      </c>
      <c r="B12" s="57" t="s">
        <v>4</v>
      </c>
      <c r="C12" s="55">
        <v>23080</v>
      </c>
      <c r="D12" s="55">
        <v>23080</v>
      </c>
      <c r="E12" s="55">
        <v>23080</v>
      </c>
      <c r="F12" s="55">
        <v>23080</v>
      </c>
      <c r="G12" s="55">
        <v>23080</v>
      </c>
      <c r="H12" s="55">
        <v>23080</v>
      </c>
      <c r="I12" s="55">
        <v>0</v>
      </c>
      <c r="J12" s="55">
        <f t="shared" ref="J12:J22" si="5">SUM(C12:I12)</f>
        <v>138480</v>
      </c>
      <c r="K12" s="58"/>
      <c r="L12" s="57"/>
    </row>
    <row r="13" spans="1:12" x14ac:dyDescent="0.35">
      <c r="A13" s="32" t="s">
        <v>24</v>
      </c>
      <c r="B13" s="33" t="s">
        <v>2</v>
      </c>
      <c r="C13" s="34">
        <v>251000</v>
      </c>
      <c r="D13" s="34">
        <v>276000</v>
      </c>
      <c r="E13" s="34">
        <v>61000</v>
      </c>
      <c r="F13" s="34">
        <v>9000</v>
      </c>
      <c r="G13" s="34">
        <v>39000</v>
      </c>
      <c r="H13" s="10">
        <v>14000</v>
      </c>
      <c r="I13" s="10">
        <v>9000</v>
      </c>
      <c r="J13" s="31">
        <f t="shared" si="5"/>
        <v>659000</v>
      </c>
      <c r="K13" s="26"/>
      <c r="L13" s="27"/>
    </row>
    <row r="14" spans="1:12" x14ac:dyDescent="0.35">
      <c r="A14" s="32" t="s">
        <v>65</v>
      </c>
      <c r="B14" s="33" t="s">
        <v>37</v>
      </c>
      <c r="C14" s="34">
        <v>230000</v>
      </c>
      <c r="D14" s="34">
        <v>110000</v>
      </c>
      <c r="E14" s="34">
        <v>0</v>
      </c>
      <c r="F14" s="34">
        <v>0</v>
      </c>
      <c r="G14" s="34">
        <v>0</v>
      </c>
      <c r="H14" s="10">
        <v>20000</v>
      </c>
      <c r="I14" s="10">
        <v>0</v>
      </c>
      <c r="J14" s="31">
        <f t="shared" si="5"/>
        <v>360000</v>
      </c>
      <c r="K14" s="26"/>
      <c r="L14" s="27"/>
    </row>
    <row r="15" spans="1:12" x14ac:dyDescent="0.35">
      <c r="A15" s="59" t="s">
        <v>64</v>
      </c>
      <c r="B15" s="57" t="s">
        <v>37</v>
      </c>
      <c r="C15" s="55">
        <v>53960</v>
      </c>
      <c r="D15" s="55">
        <v>53960</v>
      </c>
      <c r="E15" s="55">
        <v>53960</v>
      </c>
      <c r="F15" s="55">
        <v>53960</v>
      </c>
      <c r="G15" s="55">
        <v>53960</v>
      </c>
      <c r="H15" s="55">
        <v>53960</v>
      </c>
      <c r="I15" s="55">
        <v>0</v>
      </c>
      <c r="J15" s="55">
        <f t="shared" si="5"/>
        <v>323760</v>
      </c>
      <c r="K15" s="58"/>
      <c r="L15" s="57"/>
    </row>
    <row r="16" spans="1:12" x14ac:dyDescent="0.35">
      <c r="A16" s="32" t="s">
        <v>67</v>
      </c>
      <c r="B16" s="33" t="s">
        <v>17</v>
      </c>
      <c r="C16" s="34">
        <v>450000</v>
      </c>
      <c r="D16" s="34">
        <v>155000</v>
      </c>
      <c r="E16" s="34">
        <v>56000</v>
      </c>
      <c r="F16" s="34">
        <v>2000</v>
      </c>
      <c r="G16" s="34">
        <v>0</v>
      </c>
      <c r="H16" s="10">
        <v>28000</v>
      </c>
      <c r="I16" s="10">
        <v>10000</v>
      </c>
      <c r="J16" s="31">
        <f t="shared" si="5"/>
        <v>701000</v>
      </c>
      <c r="K16" s="26"/>
      <c r="L16" s="27"/>
    </row>
    <row r="17" spans="1:12" x14ac:dyDescent="0.35">
      <c r="A17" s="59" t="s">
        <v>66</v>
      </c>
      <c r="B17" s="57" t="s">
        <v>17</v>
      </c>
      <c r="C17" s="55">
        <v>53960</v>
      </c>
      <c r="D17" s="55">
        <v>53960</v>
      </c>
      <c r="E17" s="55">
        <v>53960</v>
      </c>
      <c r="F17" s="55">
        <v>53960</v>
      </c>
      <c r="G17" s="55">
        <v>53960</v>
      </c>
      <c r="H17" s="55">
        <v>53960</v>
      </c>
      <c r="I17" s="55">
        <v>0</v>
      </c>
      <c r="J17" s="55">
        <f t="shared" si="5"/>
        <v>323760</v>
      </c>
      <c r="K17" s="58"/>
      <c r="L17" s="57"/>
    </row>
    <row r="18" spans="1:12" x14ac:dyDescent="0.35">
      <c r="A18" s="32" t="s">
        <v>29</v>
      </c>
      <c r="B18" s="33" t="s">
        <v>18</v>
      </c>
      <c r="C18" s="34">
        <v>52000</v>
      </c>
      <c r="D18" s="34">
        <v>52000</v>
      </c>
      <c r="E18" s="34">
        <v>12000</v>
      </c>
      <c r="F18" s="34">
        <v>20000</v>
      </c>
      <c r="G18" s="34">
        <v>32000</v>
      </c>
      <c r="H18" s="10">
        <v>22000</v>
      </c>
      <c r="I18" s="10">
        <v>10000</v>
      </c>
      <c r="J18" s="31">
        <f t="shared" si="5"/>
        <v>200000</v>
      </c>
      <c r="K18" s="26"/>
      <c r="L18" s="27"/>
    </row>
    <row r="19" spans="1:12" x14ac:dyDescent="0.35">
      <c r="A19" s="32" t="s">
        <v>30</v>
      </c>
      <c r="B19" s="33" t="s">
        <v>19</v>
      </c>
      <c r="C19" s="34">
        <v>16000</v>
      </c>
      <c r="D19" s="34">
        <v>22000</v>
      </c>
      <c r="E19" s="34">
        <v>6000</v>
      </c>
      <c r="F19" s="34">
        <v>53200</v>
      </c>
      <c r="G19" s="34">
        <v>18000</v>
      </c>
      <c r="H19" s="10">
        <v>39000</v>
      </c>
      <c r="I19" s="10">
        <v>48200</v>
      </c>
      <c r="J19" s="31">
        <f t="shared" si="5"/>
        <v>202400</v>
      </c>
      <c r="K19" s="26"/>
      <c r="L19" s="27"/>
    </row>
    <row r="20" spans="1:12" x14ac:dyDescent="0.35">
      <c r="A20" s="32" t="s">
        <v>31</v>
      </c>
      <c r="B20" s="33" t="s">
        <v>38</v>
      </c>
      <c r="C20" s="34">
        <v>25000</v>
      </c>
      <c r="D20" s="34">
        <v>35000</v>
      </c>
      <c r="E20" s="34">
        <v>15000</v>
      </c>
      <c r="F20" s="34">
        <v>70000</v>
      </c>
      <c r="G20" s="34">
        <v>92000</v>
      </c>
      <c r="H20" s="10">
        <v>68000</v>
      </c>
      <c r="I20" s="10">
        <v>40000</v>
      </c>
      <c r="J20" s="31">
        <f t="shared" si="5"/>
        <v>345000</v>
      </c>
      <c r="K20" s="26"/>
      <c r="L20" s="27"/>
    </row>
    <row r="21" spans="1:12" x14ac:dyDescent="0.35">
      <c r="A21" s="32" t="s">
        <v>32</v>
      </c>
      <c r="B21" s="33" t="s">
        <v>41</v>
      </c>
      <c r="C21" s="34">
        <v>127366.67</v>
      </c>
      <c r="D21" s="34">
        <v>127366.67</v>
      </c>
      <c r="E21" s="34">
        <v>127366.67</v>
      </c>
      <c r="F21" s="34">
        <v>127366.67</v>
      </c>
      <c r="G21" s="34">
        <v>127366.66</v>
      </c>
      <c r="H21" s="34">
        <v>127366.66</v>
      </c>
      <c r="I21" s="34">
        <v>0</v>
      </c>
      <c r="J21" s="31">
        <f t="shared" si="5"/>
        <v>764200</v>
      </c>
      <c r="K21" s="26"/>
      <c r="L21" s="27"/>
    </row>
    <row r="22" spans="1:12" x14ac:dyDescent="0.35">
      <c r="A22" s="56" t="s">
        <v>68</v>
      </c>
      <c r="B22" s="57" t="s">
        <v>41</v>
      </c>
      <c r="C22" s="55">
        <v>100000</v>
      </c>
      <c r="D22" s="55">
        <v>100000</v>
      </c>
      <c r="E22" s="55">
        <v>100000</v>
      </c>
      <c r="F22" s="55">
        <v>100000</v>
      </c>
      <c r="G22" s="55">
        <v>100000</v>
      </c>
      <c r="H22" s="55">
        <v>100000</v>
      </c>
      <c r="I22" s="55">
        <v>0</v>
      </c>
      <c r="J22" s="55">
        <f t="shared" si="5"/>
        <v>600000</v>
      </c>
      <c r="K22" s="58"/>
      <c r="L22" s="57"/>
    </row>
    <row r="23" spans="1:12" x14ac:dyDescent="0.35">
      <c r="A23" s="38"/>
      <c r="B23" s="39" t="s">
        <v>33</v>
      </c>
      <c r="C23" s="40">
        <f>C5+C9</f>
        <v>2527661.67</v>
      </c>
      <c r="D23" s="40">
        <f t="shared" ref="D23:I23" si="6">D5+D9</f>
        <v>2318661.67</v>
      </c>
      <c r="E23" s="40">
        <f t="shared" si="6"/>
        <v>983911.66999999993</v>
      </c>
      <c r="F23" s="40">
        <f t="shared" si="6"/>
        <v>1646706.51</v>
      </c>
      <c r="G23" s="41">
        <f t="shared" si="6"/>
        <v>1910276.42</v>
      </c>
      <c r="H23" s="41">
        <f t="shared" si="6"/>
        <v>1892829.1999999997</v>
      </c>
      <c r="I23" s="41">
        <f t="shared" si="6"/>
        <v>966195</v>
      </c>
      <c r="J23" s="42">
        <f>SUM(C23:I23)</f>
        <v>12246242.139999999</v>
      </c>
      <c r="K23" s="26">
        <f>J23/J33</f>
        <v>0.47650747626459139</v>
      </c>
      <c r="L23" s="43" t="s">
        <v>49</v>
      </c>
    </row>
    <row r="24" spans="1:12" x14ac:dyDescent="0.35">
      <c r="A24" s="44" t="s">
        <v>21</v>
      </c>
      <c r="B24" s="80" t="s">
        <v>60</v>
      </c>
      <c r="C24" s="80"/>
      <c r="D24" s="80"/>
      <c r="E24" s="80"/>
      <c r="F24" s="80"/>
      <c r="G24" s="80"/>
      <c r="H24" s="80"/>
      <c r="I24" s="80"/>
      <c r="J24" s="45"/>
      <c r="K24" s="26"/>
      <c r="L24" s="27"/>
    </row>
    <row r="25" spans="1:12" x14ac:dyDescent="0.35">
      <c r="A25" s="32">
        <v>3</v>
      </c>
      <c r="B25" s="33" t="s">
        <v>0</v>
      </c>
      <c r="C25" s="34">
        <v>6600000</v>
      </c>
      <c r="D25" s="34">
        <v>0</v>
      </c>
      <c r="E25" s="34">
        <v>1200000</v>
      </c>
      <c r="F25" s="10">
        <v>12000</v>
      </c>
      <c r="G25" s="10">
        <v>0</v>
      </c>
      <c r="H25" s="10">
        <v>12000</v>
      </c>
      <c r="I25" s="10">
        <v>210000</v>
      </c>
      <c r="J25" s="31">
        <f t="shared" ref="J25:J27" si="7">SUM(C25:I25)</f>
        <v>8034000</v>
      </c>
      <c r="K25" s="26"/>
      <c r="L25" s="27"/>
    </row>
    <row r="26" spans="1:12" x14ac:dyDescent="0.35">
      <c r="A26" s="32">
        <v>4</v>
      </c>
      <c r="B26" s="33" t="s">
        <v>1</v>
      </c>
      <c r="C26" s="34">
        <v>0</v>
      </c>
      <c r="D26" s="34">
        <v>0</v>
      </c>
      <c r="E26" s="34">
        <v>0</v>
      </c>
      <c r="F26" s="10">
        <v>1474057.4</v>
      </c>
      <c r="G26" s="10">
        <v>1846131.46</v>
      </c>
      <c r="H26" s="10">
        <v>533387</v>
      </c>
      <c r="I26" s="10">
        <v>1299710</v>
      </c>
      <c r="J26" s="31">
        <f t="shared" si="7"/>
        <v>5153285.8599999994</v>
      </c>
      <c r="K26" s="26"/>
      <c r="L26" s="27"/>
    </row>
    <row r="27" spans="1:12" x14ac:dyDescent="0.35">
      <c r="A27" s="38"/>
      <c r="B27" s="39" t="s">
        <v>33</v>
      </c>
      <c r="C27" s="40">
        <f>SUM(C25:C26)</f>
        <v>6600000</v>
      </c>
      <c r="D27" s="40">
        <f t="shared" ref="D27:I27" si="8">SUM(D25:D26)</f>
        <v>0</v>
      </c>
      <c r="E27" s="40">
        <f t="shared" si="8"/>
        <v>1200000</v>
      </c>
      <c r="F27" s="41">
        <f t="shared" si="8"/>
        <v>1486057.4</v>
      </c>
      <c r="G27" s="41">
        <f t="shared" si="8"/>
        <v>1846131.46</v>
      </c>
      <c r="H27" s="41">
        <f t="shared" si="8"/>
        <v>545387</v>
      </c>
      <c r="I27" s="41">
        <f t="shared" si="8"/>
        <v>1509710</v>
      </c>
      <c r="J27" s="42">
        <f t="shared" si="7"/>
        <v>13187285.859999999</v>
      </c>
      <c r="K27" s="26">
        <f>J27/J33</f>
        <v>0.51312396342412447</v>
      </c>
      <c r="L27" s="43" t="s">
        <v>48</v>
      </c>
    </row>
    <row r="28" spans="1:12" x14ac:dyDescent="0.35">
      <c r="A28" s="44" t="s">
        <v>34</v>
      </c>
      <c r="B28" s="80" t="s">
        <v>36</v>
      </c>
      <c r="C28" s="80"/>
      <c r="D28" s="80"/>
      <c r="E28" s="80"/>
      <c r="F28" s="80"/>
      <c r="G28" s="80"/>
      <c r="H28" s="80"/>
      <c r="I28" s="80"/>
      <c r="J28" s="45"/>
      <c r="K28" s="26"/>
      <c r="L28" s="27"/>
    </row>
    <row r="29" spans="1:12" x14ac:dyDescent="0.35">
      <c r="A29" s="32">
        <v>5</v>
      </c>
      <c r="B29" s="33" t="s">
        <v>20</v>
      </c>
      <c r="C29" s="34">
        <v>30000</v>
      </c>
      <c r="D29" s="34">
        <v>0</v>
      </c>
      <c r="E29" s="34">
        <v>15000</v>
      </c>
      <c r="F29" s="10">
        <v>50168</v>
      </c>
      <c r="G29" s="10">
        <v>50168</v>
      </c>
      <c r="H29" s="10">
        <v>50168</v>
      </c>
      <c r="I29" s="10">
        <v>45168</v>
      </c>
      <c r="J29" s="31">
        <f t="shared" ref="J29:J30" si="9">SUM(C29:I29)</f>
        <v>240672</v>
      </c>
      <c r="K29" s="26"/>
      <c r="L29" s="27"/>
    </row>
    <row r="30" spans="1:12" x14ac:dyDescent="0.35">
      <c r="A30" s="56">
        <v>6</v>
      </c>
      <c r="B30" s="57" t="s">
        <v>20</v>
      </c>
      <c r="C30" s="55">
        <v>4300</v>
      </c>
      <c r="D30" s="55">
        <v>4300</v>
      </c>
      <c r="E30" s="55">
        <v>4300</v>
      </c>
      <c r="F30" s="55">
        <v>4300</v>
      </c>
      <c r="G30" s="55">
        <v>4300</v>
      </c>
      <c r="H30" s="55">
        <v>4300</v>
      </c>
      <c r="I30" s="55">
        <v>0</v>
      </c>
      <c r="J30" s="55">
        <f t="shared" si="9"/>
        <v>25800</v>
      </c>
      <c r="K30" s="58"/>
      <c r="L30" s="57"/>
    </row>
    <row r="31" spans="1:12" x14ac:dyDescent="0.35">
      <c r="A31" s="38"/>
      <c r="B31" s="39" t="s">
        <v>33</v>
      </c>
      <c r="C31" s="40">
        <f>SUM(C29:C30)</f>
        <v>34300</v>
      </c>
      <c r="D31" s="40">
        <f>SUM(D29:D30)</f>
        <v>4300</v>
      </c>
      <c r="E31" s="40">
        <f t="shared" ref="E31:I31" si="10">SUM(E29:E30)</f>
        <v>19300</v>
      </c>
      <c r="F31" s="41">
        <f t="shared" si="10"/>
        <v>54468</v>
      </c>
      <c r="G31" s="41">
        <f t="shared" si="10"/>
        <v>54468</v>
      </c>
      <c r="H31" s="41">
        <f t="shared" si="10"/>
        <v>54468</v>
      </c>
      <c r="I31" s="41">
        <f t="shared" si="10"/>
        <v>45168</v>
      </c>
      <c r="J31" s="42">
        <f>SUM(J29:J30)</f>
        <v>266472</v>
      </c>
      <c r="K31" s="26">
        <f>J31/J33</f>
        <v>1.0368560311284046E-2</v>
      </c>
      <c r="L31" s="43" t="s">
        <v>40</v>
      </c>
    </row>
    <row r="32" spans="1:12" ht="10.15" customHeight="1" x14ac:dyDescent="0.35">
      <c r="A32" s="32"/>
      <c r="B32" s="33"/>
      <c r="C32" s="34"/>
      <c r="D32" s="34"/>
      <c r="E32" s="34"/>
      <c r="F32" s="10"/>
      <c r="G32" s="10"/>
      <c r="H32" s="10"/>
      <c r="I32" s="10"/>
      <c r="J32" s="31"/>
      <c r="K32" s="26"/>
      <c r="L32" s="27"/>
    </row>
    <row r="33" spans="1:12" x14ac:dyDescent="0.35">
      <c r="A33" s="46"/>
      <c r="B33" s="47" t="s">
        <v>35</v>
      </c>
      <c r="C33" s="48">
        <f>C23+C27+C31</f>
        <v>9161961.6699999999</v>
      </c>
      <c r="D33" s="48">
        <f t="shared" ref="D33:H33" si="11">D23+D27+D31</f>
        <v>2322961.67</v>
      </c>
      <c r="E33" s="48">
        <f t="shared" si="11"/>
        <v>2203211.67</v>
      </c>
      <c r="F33" s="49">
        <f t="shared" si="11"/>
        <v>3187231.91</v>
      </c>
      <c r="G33" s="49">
        <f t="shared" si="11"/>
        <v>3810875.88</v>
      </c>
      <c r="H33" s="49">
        <f t="shared" si="11"/>
        <v>2492684.1999999997</v>
      </c>
      <c r="I33" s="49">
        <f>I23+I27+I31</f>
        <v>2521073</v>
      </c>
      <c r="J33" s="49">
        <f>J23+J27+J31</f>
        <v>25700000</v>
      </c>
      <c r="K33" s="50">
        <f>SUM(K23:K32)</f>
        <v>0.99999999999999989</v>
      </c>
      <c r="L33" s="27"/>
    </row>
    <row r="34" spans="1:12" x14ac:dyDescent="0.35">
      <c r="A34" s="2"/>
    </row>
    <row r="35" spans="1:12" x14ac:dyDescent="0.35">
      <c r="A35" s="2"/>
      <c r="B35" s="8" t="s">
        <v>61</v>
      </c>
      <c r="C35" s="7" t="s">
        <v>43</v>
      </c>
      <c r="D35" s="7" t="s">
        <v>42</v>
      </c>
      <c r="E35" s="7" t="s">
        <v>44</v>
      </c>
    </row>
    <row r="36" spans="1:12" x14ac:dyDescent="0.35">
      <c r="A36" s="14">
        <v>1</v>
      </c>
      <c r="B36" s="15" t="s">
        <v>51</v>
      </c>
      <c r="C36" s="65">
        <v>10390000</v>
      </c>
      <c r="D36" s="9">
        <f>E36-C36</f>
        <v>0</v>
      </c>
      <c r="E36" s="65">
        <v>10390000</v>
      </c>
      <c r="F36" s="60"/>
      <c r="G36" s="60"/>
      <c r="H36" s="60"/>
      <c r="I36" s="61"/>
      <c r="J36" s="18"/>
    </row>
    <row r="37" spans="1:12" x14ac:dyDescent="0.35">
      <c r="A37" s="14">
        <v>2</v>
      </c>
      <c r="B37" s="15" t="s">
        <v>53</v>
      </c>
      <c r="C37" s="10">
        <v>1700000</v>
      </c>
      <c r="D37" s="9">
        <f t="shared" ref="D37:D42" si="12">E37-C37</f>
        <v>0</v>
      </c>
      <c r="E37" s="10">
        <v>1700000</v>
      </c>
      <c r="F37" s="61"/>
      <c r="G37" s="61"/>
      <c r="H37" s="61"/>
      <c r="I37" s="62"/>
      <c r="J37" s="18"/>
    </row>
    <row r="38" spans="1:12" x14ac:dyDescent="0.35">
      <c r="A38" s="14">
        <v>3</v>
      </c>
      <c r="B38" s="15" t="s">
        <v>54</v>
      </c>
      <c r="C38" s="65">
        <v>590000</v>
      </c>
      <c r="D38" s="9">
        <f t="shared" si="12"/>
        <v>0</v>
      </c>
      <c r="E38" s="65">
        <v>590000</v>
      </c>
      <c r="F38" s="61"/>
      <c r="G38" s="61"/>
      <c r="H38" s="61"/>
      <c r="I38" s="62"/>
      <c r="J38" s="18"/>
    </row>
    <row r="39" spans="1:12" x14ac:dyDescent="0.35">
      <c r="A39" s="14">
        <v>4</v>
      </c>
      <c r="B39" s="15" t="s">
        <v>55</v>
      </c>
      <c r="C39" s="65">
        <v>580000</v>
      </c>
      <c r="D39" s="9">
        <f t="shared" si="12"/>
        <v>0</v>
      </c>
      <c r="E39" s="65">
        <v>580000</v>
      </c>
      <c r="J39" s="18"/>
    </row>
    <row r="40" spans="1:12" x14ac:dyDescent="0.35">
      <c r="A40" s="14">
        <v>5</v>
      </c>
      <c r="B40" s="15" t="s">
        <v>52</v>
      </c>
      <c r="C40" s="65">
        <v>8030000</v>
      </c>
      <c r="D40" s="9">
        <f t="shared" si="12"/>
        <v>0</v>
      </c>
      <c r="E40" s="65">
        <v>8030000</v>
      </c>
      <c r="J40" s="18"/>
    </row>
    <row r="41" spans="1:12" x14ac:dyDescent="0.35">
      <c r="A41" s="14">
        <v>6</v>
      </c>
      <c r="B41" s="15" t="s">
        <v>56</v>
      </c>
      <c r="C41" s="65">
        <v>1700000</v>
      </c>
      <c r="D41" s="9">
        <f t="shared" si="12"/>
        <v>0</v>
      </c>
      <c r="E41" s="65">
        <v>1700000</v>
      </c>
      <c r="J41" s="18"/>
    </row>
    <row r="42" spans="1:12" x14ac:dyDescent="0.35">
      <c r="A42" s="14">
        <v>7</v>
      </c>
      <c r="B42" s="15" t="s">
        <v>57</v>
      </c>
      <c r="C42" s="65">
        <v>120000</v>
      </c>
      <c r="D42" s="9">
        <f t="shared" si="12"/>
        <v>0</v>
      </c>
      <c r="E42" s="65">
        <v>120000</v>
      </c>
      <c r="J42" s="18"/>
    </row>
    <row r="43" spans="1:12" x14ac:dyDescent="0.35">
      <c r="A43" s="53">
        <v>8</v>
      </c>
      <c r="B43" s="54" t="s">
        <v>63</v>
      </c>
      <c r="C43" s="55">
        <v>2590000</v>
      </c>
      <c r="D43" s="55">
        <v>0</v>
      </c>
      <c r="E43" s="55">
        <f>C43</f>
        <v>2590000</v>
      </c>
      <c r="J43" s="18"/>
    </row>
    <row r="44" spans="1:12" x14ac:dyDescent="0.35">
      <c r="A44" s="33"/>
      <c r="B44" s="15" t="s">
        <v>62</v>
      </c>
      <c r="C44" s="31">
        <f>SUM(C36:C43)</f>
        <v>25700000</v>
      </c>
      <c r="D44" s="51">
        <f>SUM(D36:D42)</f>
        <v>0</v>
      </c>
      <c r="E44" s="52">
        <f>SUM(E36:E43)</f>
        <v>25700000</v>
      </c>
      <c r="G44" s="4"/>
      <c r="J44" s="19"/>
    </row>
    <row r="45" spans="1:12" x14ac:dyDescent="0.35">
      <c r="J45" s="20"/>
    </row>
  </sheetData>
  <mergeCells count="4">
    <mergeCell ref="B24:I24"/>
    <mergeCell ref="B28:I28"/>
    <mergeCell ref="B1:J1"/>
    <mergeCell ref="B4:I4"/>
  </mergeCells>
  <pageMargins left="0.7" right="0.7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 budget project</vt:lpstr>
      <vt:lpstr> TOTAL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Azimuth.invest.bg</cp:lastModifiedBy>
  <cp:lastPrinted>2024-11-21T10:06:19Z</cp:lastPrinted>
  <dcterms:created xsi:type="dcterms:W3CDTF">2023-09-16T08:59:05Z</dcterms:created>
  <dcterms:modified xsi:type="dcterms:W3CDTF">2024-12-23T02:43:37Z</dcterms:modified>
</cp:coreProperties>
</file>